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defaultThemeVersion="124226"/>
  <xr:revisionPtr revIDLastSave="0" documentId="8_{0A1D792A-B044-42CA-AECC-D19C13987D12}" xr6:coauthVersionLast="47" xr6:coauthVersionMax="47" xr10:uidLastSave="{00000000-0000-0000-0000-000000000000}"/>
  <bookViews>
    <workbookView xWindow="-98" yWindow="-98" windowWidth="20715" windowHeight="13155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P5" i="1" s="1"/>
  <c r="O6" i="1"/>
  <c r="P6" i="1" s="1"/>
  <c r="O7" i="1"/>
  <c r="P7" i="1" s="1"/>
  <c r="O8" i="1"/>
  <c r="P8" i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/>
  <c r="O16" i="1"/>
  <c r="P16" i="1"/>
  <c r="O17" i="1"/>
  <c r="P17" i="1" s="1"/>
  <c r="O18" i="1"/>
  <c r="P18" i="1" s="1"/>
  <c r="O19" i="1"/>
  <c r="P19" i="1"/>
  <c r="O20" i="1"/>
  <c r="P20" i="1"/>
  <c r="O21" i="1"/>
  <c r="P21" i="1" s="1"/>
  <c r="O22" i="1"/>
  <c r="P22" i="1" s="1"/>
  <c r="O23" i="1"/>
  <c r="P23" i="1"/>
  <c r="O24" i="1"/>
  <c r="P24" i="1"/>
  <c r="O25" i="1"/>
  <c r="P25" i="1" s="1"/>
  <c r="O26" i="1"/>
  <c r="P26" i="1" s="1"/>
  <c r="O27" i="1"/>
  <c r="P27" i="1"/>
  <c r="O28" i="1"/>
  <c r="P28" i="1"/>
  <c r="O29" i="1"/>
  <c r="P29" i="1" s="1"/>
  <c r="O30" i="1"/>
  <c r="P30" i="1" s="1"/>
  <c r="W30" i="1" s="1"/>
  <c r="O31" i="1"/>
  <c r="P31" i="1"/>
  <c r="O32" i="1"/>
  <c r="P32" i="1"/>
  <c r="O33" i="1"/>
  <c r="P33" i="1" s="1"/>
  <c r="O34" i="1"/>
  <c r="P34" i="1" s="1"/>
  <c r="O35" i="1"/>
  <c r="P35" i="1"/>
  <c r="O36" i="1"/>
  <c r="P36" i="1"/>
  <c r="O37" i="1"/>
  <c r="P37" i="1" s="1"/>
  <c r="O38" i="1"/>
  <c r="P38" i="1" s="1"/>
  <c r="O39" i="1"/>
  <c r="P39" i="1"/>
  <c r="O40" i="1"/>
  <c r="P40" i="1"/>
  <c r="O41" i="1"/>
  <c r="P41" i="1" s="1"/>
  <c r="O42" i="1"/>
  <c r="P42" i="1" s="1"/>
  <c r="O43" i="1"/>
  <c r="P43" i="1"/>
  <c r="O44" i="1"/>
  <c r="P44" i="1"/>
  <c r="O45" i="1"/>
  <c r="P45" i="1" s="1"/>
  <c r="O46" i="1"/>
  <c r="P46" i="1" s="1"/>
  <c r="O47" i="1"/>
  <c r="P47" i="1"/>
  <c r="O48" i="1"/>
  <c r="P48" i="1"/>
  <c r="O49" i="1"/>
  <c r="P49" i="1" s="1"/>
  <c r="O50" i="1"/>
  <c r="P50" i="1" s="1"/>
  <c r="O51" i="1"/>
  <c r="P51" i="1"/>
  <c r="O52" i="1"/>
  <c r="P52" i="1"/>
  <c r="O53" i="1"/>
  <c r="P53" i="1" s="1"/>
  <c r="O54" i="1"/>
  <c r="P54" i="1" s="1"/>
  <c r="O55" i="1"/>
  <c r="P55" i="1"/>
  <c r="O56" i="1"/>
  <c r="P56" i="1"/>
  <c r="O57" i="1"/>
  <c r="P57" i="1" s="1"/>
  <c r="O58" i="1"/>
  <c r="P58" i="1" s="1"/>
  <c r="O59" i="1"/>
  <c r="P59" i="1"/>
  <c r="O60" i="1"/>
  <c r="P60" i="1"/>
  <c r="O61" i="1"/>
  <c r="P61" i="1" s="1"/>
  <c r="O62" i="1"/>
  <c r="P62" i="1" s="1"/>
  <c r="O63" i="1"/>
  <c r="P63" i="1"/>
  <c r="O64" i="1"/>
  <c r="P64" i="1"/>
  <c r="O65" i="1"/>
  <c r="P65" i="1" s="1"/>
  <c r="O66" i="1"/>
  <c r="P66" i="1" s="1"/>
  <c r="O67" i="1"/>
  <c r="P67" i="1"/>
  <c r="O68" i="1"/>
  <c r="P68" i="1"/>
  <c r="O69" i="1"/>
  <c r="P69" i="1" s="1"/>
  <c r="O70" i="1"/>
  <c r="P70" i="1" s="1"/>
  <c r="O71" i="1"/>
  <c r="P71" i="1" s="1"/>
  <c r="O72" i="1"/>
  <c r="P72" i="1"/>
  <c r="O73" i="1"/>
  <c r="P73" i="1" s="1"/>
  <c r="O74" i="1"/>
  <c r="P74" i="1" s="1"/>
  <c r="O75" i="1"/>
  <c r="P75" i="1"/>
  <c r="O76" i="1"/>
  <c r="P76" i="1" s="1"/>
  <c r="O77" i="1"/>
  <c r="P77" i="1" s="1"/>
  <c r="O78" i="1"/>
  <c r="P78" i="1" s="1"/>
  <c r="O79" i="1"/>
  <c r="P79" i="1"/>
  <c r="O80" i="1"/>
  <c r="P80" i="1"/>
  <c r="O81" i="1"/>
  <c r="P81" i="1" s="1"/>
  <c r="O82" i="1"/>
  <c r="P82" i="1" s="1"/>
  <c r="O83" i="1"/>
  <c r="P83" i="1"/>
  <c r="O84" i="1"/>
  <c r="P84" i="1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389" i="6"/>
  <c r="P390" i="6"/>
  <c r="P391" i="6"/>
  <c r="P392" i="6"/>
  <c r="P393" i="6"/>
  <c r="P394" i="6"/>
  <c r="P395" i="6"/>
  <c r="P396" i="6"/>
  <c r="P397" i="6"/>
  <c r="P398" i="6"/>
  <c r="P399" i="6"/>
  <c r="P400" i="6"/>
  <c r="P401" i="6"/>
  <c r="P402" i="6"/>
  <c r="P403" i="6"/>
  <c r="P404" i="6"/>
  <c r="P405" i="6"/>
  <c r="P406" i="6"/>
  <c r="P407" i="6"/>
  <c r="P408" i="6"/>
  <c r="P409" i="6"/>
  <c r="P410" i="6"/>
  <c r="P411" i="6"/>
  <c r="P412" i="6"/>
  <c r="P413" i="6"/>
  <c r="P414" i="6"/>
  <c r="P415" i="6"/>
  <c r="P416" i="6"/>
  <c r="P417" i="6"/>
  <c r="P418" i="6"/>
  <c r="P419" i="6"/>
  <c r="P420" i="6"/>
  <c r="P421" i="6"/>
  <c r="P422" i="6"/>
  <c r="P423" i="6"/>
  <c r="P424" i="6"/>
  <c r="P425" i="6"/>
  <c r="P426" i="6"/>
  <c r="P427" i="6"/>
  <c r="P428" i="6"/>
  <c r="P429" i="6"/>
  <c r="P430" i="6"/>
  <c r="P431" i="6"/>
  <c r="P432" i="6"/>
  <c r="P433" i="6"/>
  <c r="P434" i="6"/>
  <c r="P435" i="6"/>
  <c r="P436" i="6"/>
  <c r="P437" i="6"/>
  <c r="P438" i="6"/>
  <c r="P439" i="6"/>
  <c r="P440" i="6"/>
  <c r="P441" i="6"/>
  <c r="P442" i="6"/>
  <c r="P443" i="6"/>
  <c r="P444" i="6"/>
  <c r="P445" i="6"/>
  <c r="P446" i="6"/>
  <c r="P447" i="6"/>
  <c r="P448" i="6"/>
  <c r="P449" i="6"/>
  <c r="P450" i="6"/>
  <c r="P451" i="6"/>
  <c r="P452" i="6"/>
  <c r="P453" i="6"/>
  <c r="P454" i="6"/>
  <c r="P455" i="6"/>
  <c r="P456" i="6"/>
  <c r="P457" i="6"/>
  <c r="P458" i="6"/>
  <c r="P459" i="6"/>
  <c r="P460" i="6"/>
  <c r="P461" i="6"/>
  <c r="P462" i="6"/>
  <c r="P463" i="6"/>
  <c r="P464" i="6"/>
  <c r="P465" i="6"/>
  <c r="P466" i="6"/>
  <c r="P467" i="6"/>
  <c r="P468" i="6"/>
  <c r="P469" i="6"/>
  <c r="P470" i="6"/>
  <c r="P471" i="6"/>
  <c r="P472" i="6"/>
  <c r="P473" i="6"/>
  <c r="P474" i="6"/>
  <c r="P475" i="6"/>
  <c r="P476" i="6"/>
  <c r="P477" i="6"/>
  <c r="P478" i="6"/>
  <c r="P479" i="6"/>
  <c r="P480" i="6"/>
  <c r="P481" i="6"/>
  <c r="P482" i="6"/>
  <c r="P483" i="6"/>
  <c r="P484" i="6"/>
  <c r="P485" i="6"/>
  <c r="P486" i="6"/>
  <c r="P487" i="6"/>
  <c r="P488" i="6"/>
  <c r="P489" i="6"/>
  <c r="P490" i="6"/>
  <c r="P491" i="6"/>
  <c r="P492" i="6"/>
  <c r="P493" i="6"/>
  <c r="P494" i="6"/>
  <c r="P495" i="6"/>
  <c r="P496" i="6"/>
  <c r="P497" i="6"/>
  <c r="P498" i="6"/>
  <c r="P499" i="6"/>
  <c r="P500" i="6"/>
  <c r="P501" i="6"/>
  <c r="P502" i="6"/>
  <c r="P503" i="6"/>
  <c r="P504" i="6"/>
  <c r="P505" i="6"/>
  <c r="P506" i="6"/>
  <c r="P507" i="6"/>
  <c r="P508" i="6"/>
  <c r="P509" i="6"/>
  <c r="P510" i="6"/>
  <c r="P511" i="6"/>
  <c r="P512" i="6"/>
  <c r="P513" i="6"/>
  <c r="P514" i="6"/>
  <c r="P515" i="6"/>
  <c r="P516" i="6"/>
  <c r="P517" i="6"/>
  <c r="P518" i="6"/>
  <c r="P519" i="6"/>
  <c r="P520" i="6"/>
  <c r="P521" i="6"/>
  <c r="P522" i="6"/>
  <c r="P523" i="6"/>
  <c r="P524" i="6"/>
  <c r="P525" i="6"/>
  <c r="P526" i="6"/>
  <c r="P527" i="6"/>
  <c r="P528" i="6"/>
  <c r="P529" i="6"/>
  <c r="P530" i="6"/>
  <c r="P531" i="6"/>
  <c r="P532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523" i="6"/>
  <c r="O524" i="6"/>
  <c r="O525" i="6"/>
  <c r="O526" i="6"/>
  <c r="O527" i="6"/>
  <c r="O528" i="6"/>
  <c r="O529" i="6"/>
  <c r="O530" i="6"/>
  <c r="O531" i="6"/>
  <c r="O532" i="6"/>
  <c r="O149" i="6"/>
  <c r="V30" i="1"/>
  <c r="Q4" i="5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84" i="6"/>
  <c r="O85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F173" i="7" s="1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F269" i="7" s="1"/>
  <c r="D277" i="7"/>
  <c r="D285" i="7"/>
  <c r="F285" i="7" s="1"/>
  <c r="D293" i="7"/>
  <c r="F293" i="7" s="1"/>
  <c r="D301" i="7"/>
  <c r="F301" i="7" s="1"/>
  <c r="D309" i="7"/>
  <c r="D317" i="7"/>
  <c r="D325" i="7"/>
  <c r="D270" i="7"/>
  <c r="F270" i="7" s="1"/>
  <c r="D286" i="7"/>
  <c r="D297" i="7"/>
  <c r="F297" i="7" s="1"/>
  <c r="D311" i="7"/>
  <c r="F311" i="7" s="1"/>
  <c r="D324" i="7"/>
  <c r="F324" i="7" s="1"/>
  <c r="D333" i="7"/>
  <c r="D341" i="7"/>
  <c r="D349" i="7"/>
  <c r="D357" i="7"/>
  <c r="F357" i="7" s="1"/>
  <c r="D365" i="7"/>
  <c r="D373" i="7"/>
  <c r="F373" i="7" s="1"/>
  <c r="D381" i="7"/>
  <c r="F381" i="7" s="1"/>
  <c r="D389" i="7"/>
  <c r="F389" i="7" s="1"/>
  <c r="D397" i="7"/>
  <c r="D405" i="7"/>
  <c r="D413" i="7"/>
  <c r="D421" i="7"/>
  <c r="F421" i="7" s="1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F485" i="7" s="1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F22" i="7" s="1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F134" i="7" s="1"/>
  <c r="D142" i="7"/>
  <c r="D150" i="7"/>
  <c r="D158" i="7"/>
  <c r="D166" i="7"/>
  <c r="F166" i="7" s="1"/>
  <c r="D174" i="7"/>
  <c r="F174" i="7" s="1"/>
  <c r="D182" i="7"/>
  <c r="F182" i="7" s="1"/>
  <c r="D190" i="7"/>
  <c r="D198" i="7"/>
  <c r="F198" i="7" s="1"/>
  <c r="D206" i="7"/>
  <c r="D214" i="7"/>
  <c r="F214" i="7" s="1"/>
  <c r="D222" i="7"/>
  <c r="D230" i="7"/>
  <c r="F230" i="7" s="1"/>
  <c r="D238" i="7"/>
  <c r="F238" i="7" s="1"/>
  <c r="D246" i="7"/>
  <c r="F246" i="7" s="1"/>
  <c r="D271" i="7"/>
  <c r="D287" i="7"/>
  <c r="F287" i="7" s="1"/>
  <c r="D300" i="7"/>
  <c r="D312" i="7"/>
  <c r="F312" i="7" s="1"/>
  <c r="D326" i="7"/>
  <c r="D334" i="7"/>
  <c r="F334" i="7" s="1"/>
  <c r="D342" i="7"/>
  <c r="F342" i="7" s="1"/>
  <c r="D350" i="7"/>
  <c r="F350" i="7" s="1"/>
  <c r="D358" i="7"/>
  <c r="D366" i="7"/>
  <c r="F366" i="7" s="1"/>
  <c r="D374" i="7"/>
  <c r="D382" i="7"/>
  <c r="F382" i="7" s="1"/>
  <c r="D390" i="7"/>
  <c r="D398" i="7"/>
  <c r="F398" i="7" s="1"/>
  <c r="D406" i="7"/>
  <c r="F406" i="7" s="1"/>
  <c r="D414" i="7"/>
  <c r="F414" i="7" s="1"/>
  <c r="D422" i="7"/>
  <c r="D430" i="7"/>
  <c r="D438" i="7"/>
  <c r="D446" i="7"/>
  <c r="F446" i="7" s="1"/>
  <c r="D454" i="7"/>
  <c r="D462" i="7"/>
  <c r="F462" i="7" s="1"/>
  <c r="D470" i="7"/>
  <c r="F470" i="7" s="1"/>
  <c r="D478" i="7"/>
  <c r="F478" i="7" s="1"/>
  <c r="D486" i="7"/>
  <c r="D494" i="7"/>
  <c r="F494" i="7" s="1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F47" i="7" s="1"/>
  <c r="D55" i="7"/>
  <c r="D63" i="7"/>
  <c r="F63" i="7" s="1"/>
  <c r="D71" i="7"/>
  <c r="F71" i="7" s="1"/>
  <c r="D79" i="7"/>
  <c r="F79" i="7" s="1"/>
  <c r="D87" i="7"/>
  <c r="D95" i="7"/>
  <c r="F95" i="7" s="1"/>
  <c r="D103" i="7"/>
  <c r="D111" i="7"/>
  <c r="D119" i="7"/>
  <c r="D127" i="7"/>
  <c r="F127" i="7" s="1"/>
  <c r="D135" i="7"/>
  <c r="F135" i="7" s="1"/>
  <c r="D143" i="7"/>
  <c r="F143" i="7" s="1"/>
  <c r="D151" i="7"/>
  <c r="D159" i="7"/>
  <c r="F159" i="7" s="1"/>
  <c r="D167" i="7"/>
  <c r="D175" i="7"/>
  <c r="F175" i="7" s="1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F313" i="7" s="1"/>
  <c r="D327" i="7"/>
  <c r="D335" i="7"/>
  <c r="D343" i="7"/>
  <c r="D351" i="7"/>
  <c r="F351" i="7" s="1"/>
  <c r="D359" i="7"/>
  <c r="F359" i="7" s="1"/>
  <c r="D367" i="7"/>
  <c r="F367" i="7" s="1"/>
  <c r="D375" i="7"/>
  <c r="D383" i="7"/>
  <c r="F383" i="7" s="1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F527" i="7" s="1"/>
  <c r="D535" i="7"/>
  <c r="F535" i="7" s="1"/>
  <c r="D16" i="7"/>
  <c r="F16" i="7" s="1"/>
  <c r="D24" i="7"/>
  <c r="F24" i="7" s="1"/>
  <c r="D32" i="7"/>
  <c r="F32" i="7" s="1"/>
  <c r="D40" i="7"/>
  <c r="D48" i="7"/>
  <c r="F48" i="7" s="1"/>
  <c r="D56" i="7"/>
  <c r="D64" i="7"/>
  <c r="D72" i="7"/>
  <c r="D80" i="7"/>
  <c r="F80" i="7" s="1"/>
  <c r="D88" i="7"/>
  <c r="F88" i="7" s="1"/>
  <c r="D96" i="7"/>
  <c r="F96" i="7" s="1"/>
  <c r="D104" i="7"/>
  <c r="D112" i="7"/>
  <c r="F112" i="7" s="1"/>
  <c r="D120" i="7"/>
  <c r="D128" i="7"/>
  <c r="D136" i="7"/>
  <c r="D144" i="7"/>
  <c r="F144" i="7" s="1"/>
  <c r="D152" i="7"/>
  <c r="F152" i="7" s="1"/>
  <c r="D160" i="7"/>
  <c r="F160" i="7" s="1"/>
  <c r="D168" i="7"/>
  <c r="D176" i="7"/>
  <c r="F176" i="7" s="1"/>
  <c r="D184" i="7"/>
  <c r="D192" i="7"/>
  <c r="F192" i="7" s="1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F328" i="7" s="1"/>
  <c r="D336" i="7"/>
  <c r="D344" i="7"/>
  <c r="F344" i="7" s="1"/>
  <c r="D352" i="7"/>
  <c r="D360" i="7"/>
  <c r="F360" i="7" s="1"/>
  <c r="D368" i="7"/>
  <c r="F368" i="7" s="1"/>
  <c r="D376" i="7"/>
  <c r="F376" i="7" s="1"/>
  <c r="D384" i="7"/>
  <c r="D392" i="7"/>
  <c r="F392" i="7" s="1"/>
  <c r="D400" i="7"/>
  <c r="D408" i="7"/>
  <c r="D416" i="7"/>
  <c r="D424" i="7"/>
  <c r="F424" i="7" s="1"/>
  <c r="D432" i="7"/>
  <c r="F432" i="7" s="1"/>
  <c r="D440" i="7"/>
  <c r="F440" i="7" s="1"/>
  <c r="D448" i="7"/>
  <c r="D456" i="7"/>
  <c r="F456" i="7" s="1"/>
  <c r="D464" i="7"/>
  <c r="D472" i="7"/>
  <c r="F472" i="7" s="1"/>
  <c r="D480" i="7"/>
  <c r="D488" i="7"/>
  <c r="F488" i="7" s="1"/>
  <c r="D496" i="7"/>
  <c r="F496" i="7" s="1"/>
  <c r="D504" i="7"/>
  <c r="F504" i="7" s="1"/>
  <c r="D512" i="7"/>
  <c r="D520" i="7"/>
  <c r="F520" i="7" s="1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F57" i="7" s="1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F121" i="7" s="1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F185" i="7" s="1"/>
  <c r="D193" i="7"/>
  <c r="D201" i="7"/>
  <c r="F201" i="7" s="1"/>
  <c r="D209" i="7"/>
  <c r="D217" i="7"/>
  <c r="F217" i="7" s="1"/>
  <c r="D225" i="7"/>
  <c r="F225" i="7" s="1"/>
  <c r="D233" i="7"/>
  <c r="F233" i="7" s="1"/>
  <c r="D241" i="7"/>
  <c r="F241" i="7" s="1"/>
  <c r="D249" i="7"/>
  <c r="F249" i="7" s="1"/>
  <c r="D162" i="7"/>
  <c r="D194" i="7"/>
  <c r="F194" i="7" s="1"/>
  <c r="D210" i="7"/>
  <c r="D226" i="7"/>
  <c r="F226" i="7" s="1"/>
  <c r="D242" i="7"/>
  <c r="F242" i="7" s="1"/>
  <c r="D420" i="7"/>
  <c r="F420" i="7" s="1"/>
  <c r="D260" i="7"/>
  <c r="D279" i="7"/>
  <c r="F279" i="7" s="1"/>
  <c r="D292" i="7"/>
  <c r="D304" i="7"/>
  <c r="F304" i="7" s="1"/>
  <c r="D318" i="7"/>
  <c r="D329" i="7"/>
  <c r="F329" i="7" s="1"/>
  <c r="D337" i="7"/>
  <c r="F337" i="7" s="1"/>
  <c r="D345" i="7"/>
  <c r="F345" i="7" s="1"/>
  <c r="D353" i="7"/>
  <c r="D361" i="7"/>
  <c r="F361" i="7" s="1"/>
  <c r="D369" i="7"/>
  <c r="D377" i="7"/>
  <c r="D385" i="7"/>
  <c r="D393" i="7"/>
  <c r="F393" i="7" s="1"/>
  <c r="D401" i="7"/>
  <c r="F401" i="7" s="1"/>
  <c r="D409" i="7"/>
  <c r="F409" i="7" s="1"/>
  <c r="D417" i="7"/>
  <c r="D425" i="7"/>
  <c r="F425" i="7" s="1"/>
  <c r="D433" i="7"/>
  <c r="D441" i="7"/>
  <c r="D449" i="7"/>
  <c r="D457" i="7"/>
  <c r="F457" i="7" s="1"/>
  <c r="D465" i="7"/>
  <c r="F465" i="7" s="1"/>
  <c r="D473" i="7"/>
  <c r="F473" i="7" s="1"/>
  <c r="D481" i="7"/>
  <c r="D489" i="7"/>
  <c r="F489" i="7" s="1"/>
  <c r="D497" i="7"/>
  <c r="D505" i="7"/>
  <c r="D513" i="7"/>
  <c r="D521" i="7"/>
  <c r="F521" i="7" s="1"/>
  <c r="D529" i="7"/>
  <c r="F529" i="7" s="1"/>
  <c r="D10" i="7"/>
  <c r="F10" i="7" s="1"/>
  <c r="D18" i="7"/>
  <c r="D26" i="7"/>
  <c r="F26" i="7" s="1"/>
  <c r="D34" i="7"/>
  <c r="D42" i="7"/>
  <c r="F42" i="7" s="1"/>
  <c r="D50" i="7"/>
  <c r="D58" i="7"/>
  <c r="F58" i="7" s="1"/>
  <c r="D66" i="7"/>
  <c r="F66" i="7" s="1"/>
  <c r="D74" i="7"/>
  <c r="F74" i="7" s="1"/>
  <c r="D82" i="7"/>
  <c r="D90" i="7"/>
  <c r="F90" i="7" s="1"/>
  <c r="D98" i="7"/>
  <c r="D106" i="7"/>
  <c r="D114" i="7"/>
  <c r="D122" i="7"/>
  <c r="F122" i="7" s="1"/>
  <c r="D130" i="7"/>
  <c r="F130" i="7" s="1"/>
  <c r="D138" i="7"/>
  <c r="F138" i="7" s="1"/>
  <c r="D146" i="7"/>
  <c r="D154" i="7"/>
  <c r="F154" i="7" s="1"/>
  <c r="D170" i="7"/>
  <c r="D178" i="7"/>
  <c r="F178" i="7" s="1"/>
  <c r="D186" i="7"/>
  <c r="D202" i="7"/>
  <c r="F202" i="7" s="1"/>
  <c r="D218" i="7"/>
  <c r="F218" i="7" s="1"/>
  <c r="D234" i="7"/>
  <c r="F234" i="7" s="1"/>
  <c r="D250" i="7"/>
  <c r="D428" i="7"/>
  <c r="F428" i="7" s="1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F346" i="7" s="1"/>
  <c r="D354" i="7"/>
  <c r="D362" i="7"/>
  <c r="F362" i="7" s="1"/>
  <c r="D370" i="7"/>
  <c r="D378" i="7"/>
  <c r="F378" i="7" s="1"/>
  <c r="D386" i="7"/>
  <c r="F386" i="7" s="1"/>
  <c r="D394" i="7"/>
  <c r="F394" i="7" s="1"/>
  <c r="D402" i="7"/>
  <c r="F402" i="7" s="1"/>
  <c r="D410" i="7"/>
  <c r="F410" i="7" s="1"/>
  <c r="D418" i="7"/>
  <c r="D426" i="7"/>
  <c r="F426" i="7" s="1"/>
  <c r="D434" i="7"/>
  <c r="D442" i="7"/>
  <c r="F442" i="7" s="1"/>
  <c r="D450" i="7"/>
  <c r="F450" i="7" s="1"/>
  <c r="D458" i="7"/>
  <c r="F458" i="7" s="1"/>
  <c r="D466" i="7"/>
  <c r="F466" i="7" s="1"/>
  <c r="D474" i="7"/>
  <c r="F474" i="7" s="1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F11" i="7" s="1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F75" i="7" s="1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F139" i="7" s="1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F203" i="7" s="1"/>
  <c r="D211" i="7"/>
  <c r="D219" i="7"/>
  <c r="F219" i="7" s="1"/>
  <c r="D227" i="7"/>
  <c r="D235" i="7"/>
  <c r="F235" i="7" s="1"/>
  <c r="D243" i="7"/>
  <c r="F243" i="7" s="1"/>
  <c r="D9" i="7"/>
  <c r="D268" i="7"/>
  <c r="D296" i="7"/>
  <c r="F296" i="7" s="1"/>
  <c r="D321" i="7"/>
  <c r="D340" i="7"/>
  <c r="F340" i="7" s="1"/>
  <c r="D356" i="7"/>
  <c r="D372" i="7"/>
  <c r="F372" i="7" s="1"/>
  <c r="D412" i="7"/>
  <c r="F412" i="7" s="1"/>
  <c r="D444" i="7"/>
  <c r="F444" i="7" s="1"/>
  <c r="D460" i="7"/>
  <c r="F460" i="7" s="1"/>
  <c r="D263" i="7"/>
  <c r="F263" i="7" s="1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F355" i="7" s="1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F419" i="7" s="1"/>
  <c r="D427" i="7"/>
  <c r="D435" i="7"/>
  <c r="F435" i="7" s="1"/>
  <c r="D443" i="7"/>
  <c r="D451" i="7"/>
  <c r="F451" i="7" s="1"/>
  <c r="D459" i="7"/>
  <c r="F459" i="7" s="1"/>
  <c r="D467" i="7"/>
  <c r="F467" i="7" s="1"/>
  <c r="D475" i="7"/>
  <c r="F475" i="7" s="1"/>
  <c r="D483" i="7"/>
  <c r="F483" i="7" s="1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F20" i="7" s="1"/>
  <c r="D28" i="7"/>
  <c r="F28" i="7" s="1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F84" i="7" s="1"/>
  <c r="D92" i="7"/>
  <c r="D100" i="7"/>
  <c r="F100" i="7" s="1"/>
  <c r="D108" i="7"/>
  <c r="F108" i="7" s="1"/>
  <c r="D116" i="7"/>
  <c r="F116" i="7" s="1"/>
  <c r="D124" i="7"/>
  <c r="F124" i="7" s="1"/>
  <c r="D132" i="7"/>
  <c r="F132" i="7" s="1"/>
  <c r="D140" i="7"/>
  <c r="F140" i="7" s="1"/>
  <c r="D148" i="7"/>
  <c r="F148" i="7" s="1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F212" i="7" s="1"/>
  <c r="D220" i="7"/>
  <c r="D228" i="7"/>
  <c r="F228" i="7" s="1"/>
  <c r="D236" i="7"/>
  <c r="F236" i="7" s="1"/>
  <c r="D244" i="7"/>
  <c r="F244" i="7" s="1"/>
  <c r="D284" i="7"/>
  <c r="F284" i="7" s="1"/>
  <c r="D310" i="7"/>
  <c r="F310" i="7" s="1"/>
  <c r="D332" i="7"/>
  <c r="F332" i="7" s="1"/>
  <c r="D348" i="7"/>
  <c r="F348" i="7" s="1"/>
  <c r="D364" i="7"/>
  <c r="D380" i="7"/>
  <c r="F380" i="7" s="1"/>
  <c r="D388" i="7"/>
  <c r="F388" i="7" s="1"/>
  <c r="D436" i="7"/>
  <c r="F436" i="7" s="1"/>
  <c r="D452" i="7"/>
  <c r="F452" i="7" s="1"/>
  <c r="D468" i="7"/>
  <c r="F468" i="7" s="1"/>
  <c r="D157" i="7"/>
  <c r="F157" i="7" s="1"/>
  <c r="D93" i="7"/>
  <c r="F93" i="7" s="1"/>
  <c r="D492" i="7"/>
  <c r="F492" i="7" s="1"/>
  <c r="D221" i="7"/>
  <c r="F221" i="7" s="1"/>
  <c r="D29" i="7"/>
  <c r="F29" i="7" s="1"/>
  <c r="D213" i="7"/>
  <c r="F213" i="7" s="1"/>
  <c r="D149" i="7"/>
  <c r="F149" i="7" s="1"/>
  <c r="D85" i="7"/>
  <c r="F85" i="7" s="1"/>
  <c r="D21" i="7"/>
  <c r="F21" i="7" s="1"/>
  <c r="D484" i="7"/>
  <c r="F484" i="7" s="1"/>
  <c r="D205" i="7"/>
  <c r="D141" i="7"/>
  <c r="F141" i="7" s="1"/>
  <c r="D77" i="7"/>
  <c r="F77" i="7" s="1"/>
  <c r="D13" i="7"/>
  <c r="F13" i="7" s="1"/>
  <c r="D476" i="7"/>
  <c r="F476" i="7" s="1"/>
  <c r="F9" i="7"/>
  <c r="P5" i="6"/>
  <c r="F469" i="7"/>
  <c r="F525" i="7"/>
  <c r="F493" i="7"/>
  <c r="F477" i="7"/>
  <c r="F429" i="7"/>
  <c r="F14" i="7"/>
  <c r="F18" i="7"/>
  <c r="F30" i="7"/>
  <c r="F34" i="7"/>
  <c r="F50" i="7"/>
  <c r="F62" i="7"/>
  <c r="F70" i="7"/>
  <c r="F78" i="7"/>
  <c r="F82" i="7"/>
  <c r="F86" i="7"/>
  <c r="F94" i="7"/>
  <c r="F98" i="7"/>
  <c r="F106" i="7"/>
  <c r="F114" i="7"/>
  <c r="F126" i="7"/>
  <c r="F142" i="7"/>
  <c r="F146" i="7"/>
  <c r="F150" i="7"/>
  <c r="F158" i="7"/>
  <c r="F162" i="7"/>
  <c r="F170" i="7"/>
  <c r="F19" i="7"/>
  <c r="F23" i="7"/>
  <c r="F31" i="7"/>
  <c r="F35" i="7"/>
  <c r="F39" i="7"/>
  <c r="F55" i="7"/>
  <c r="F67" i="7"/>
  <c r="F83" i="7"/>
  <c r="F87" i="7"/>
  <c r="F99" i="7"/>
  <c r="F103" i="7"/>
  <c r="F111" i="7"/>
  <c r="F119" i="7"/>
  <c r="F131" i="7"/>
  <c r="F147" i="7"/>
  <c r="F151" i="7"/>
  <c r="F163" i="7"/>
  <c r="F167" i="7"/>
  <c r="F183" i="7"/>
  <c r="F195" i="7"/>
  <c r="F211" i="7"/>
  <c r="F215" i="7"/>
  <c r="F223" i="7"/>
  <c r="F227" i="7"/>
  <c r="F231" i="7"/>
  <c r="F239" i="7"/>
  <c r="F247" i="7"/>
  <c r="F267" i="7"/>
  <c r="F271" i="7"/>
  <c r="F275" i="7"/>
  <c r="F283" i="7"/>
  <c r="F291" i="7"/>
  <c r="F299" i="7"/>
  <c r="F40" i="7"/>
  <c r="F44" i="7"/>
  <c r="F56" i="7"/>
  <c r="F64" i="7"/>
  <c r="F17" i="7"/>
  <c r="F53" i="7"/>
  <c r="F61" i="7"/>
  <c r="F65" i="7"/>
  <c r="F69" i="7"/>
  <c r="F73" i="7"/>
  <c r="F81" i="7"/>
  <c r="F101" i="7"/>
  <c r="F117" i="7"/>
  <c r="F125" i="7"/>
  <c r="F129" i="7"/>
  <c r="F133" i="7"/>
  <c r="F137" i="7"/>
  <c r="F145" i="7"/>
  <c r="F165" i="7"/>
  <c r="F189" i="7"/>
  <c r="F193" i="7"/>
  <c r="F205" i="7"/>
  <c r="F209" i="7"/>
  <c r="F229" i="7"/>
  <c r="F237" i="7"/>
  <c r="F253" i="7"/>
  <c r="F257" i="7"/>
  <c r="F261" i="7"/>
  <c r="F265" i="7"/>
  <c r="F273" i="7"/>
  <c r="F277" i="7"/>
  <c r="F281" i="7"/>
  <c r="F309" i="7"/>
  <c r="F317" i="7"/>
  <c r="F164" i="7"/>
  <c r="F184" i="7"/>
  <c r="F200" i="7"/>
  <c r="F232" i="7"/>
  <c r="F240" i="7"/>
  <c r="F248" i="7"/>
  <c r="F264" i="7"/>
  <c r="F272" i="7"/>
  <c r="F280" i="7"/>
  <c r="F327" i="7"/>
  <c r="F335" i="7"/>
  <c r="F343" i="7"/>
  <c r="F72" i="7"/>
  <c r="F104" i="7"/>
  <c r="F120" i="7"/>
  <c r="F136" i="7"/>
  <c r="F168" i="7"/>
  <c r="F186" i="7"/>
  <c r="F210" i="7"/>
  <c r="F250" i="7"/>
  <c r="F282" i="7"/>
  <c r="F290" i="7"/>
  <c r="F298" i="7"/>
  <c r="F306" i="7"/>
  <c r="F314" i="7"/>
  <c r="F336" i="7"/>
  <c r="F352" i="7"/>
  <c r="F356" i="7"/>
  <c r="F364" i="7"/>
  <c r="F384" i="7"/>
  <c r="F400" i="7"/>
  <c r="F404" i="7"/>
  <c r="F408" i="7"/>
  <c r="F416" i="7"/>
  <c r="F448" i="7"/>
  <c r="F464" i="7"/>
  <c r="F480" i="7"/>
  <c r="F500" i="7"/>
  <c r="F508" i="7"/>
  <c r="F512" i="7"/>
  <c r="F516" i="7"/>
  <c r="F524" i="7"/>
  <c r="F528" i="7"/>
  <c r="F532" i="7"/>
  <c r="F92" i="7"/>
  <c r="F156" i="7"/>
  <c r="F172" i="7"/>
  <c r="F220" i="7"/>
  <c r="F252" i="7"/>
  <c r="F260" i="7"/>
  <c r="F128" i="7"/>
  <c r="F190" i="7"/>
  <c r="F206" i="7"/>
  <c r="F222" i="7"/>
  <c r="F254" i="7"/>
  <c r="F262" i="7"/>
  <c r="F286" i="7"/>
  <c r="F294" i="7"/>
  <c r="F302" i="7"/>
  <c r="F318" i="7"/>
  <c r="F326" i="7"/>
  <c r="F354" i="7"/>
  <c r="F358" i="7"/>
  <c r="F370" i="7"/>
  <c r="F374" i="7"/>
  <c r="F390" i="7"/>
  <c r="F418" i="7"/>
  <c r="F422" i="7"/>
  <c r="F430" i="7"/>
  <c r="F434" i="7"/>
  <c r="F438" i="7"/>
  <c r="F454" i="7"/>
  <c r="F482" i="7"/>
  <c r="F486" i="7"/>
  <c r="F498" i="7"/>
  <c r="F502" i="7"/>
  <c r="F510" i="7"/>
  <c r="F518" i="7"/>
  <c r="F519" i="7"/>
  <c r="F511" i="7"/>
  <c r="F503" i="7"/>
  <c r="F471" i="7"/>
  <c r="F463" i="7"/>
  <c r="F455" i="7"/>
  <c r="F447" i="7"/>
  <c r="F439" i="7"/>
  <c r="F407" i="7"/>
  <c r="F399" i="7"/>
  <c r="F391" i="7"/>
  <c r="F375" i="7"/>
  <c r="F321" i="7"/>
  <c r="F292" i="7"/>
  <c r="F413" i="7"/>
  <c r="F405" i="7"/>
  <c r="F397" i="7"/>
  <c r="F365" i="7"/>
  <c r="F349" i="7"/>
  <c r="F333" i="7"/>
  <c r="F316" i="7"/>
  <c r="F507" i="7"/>
  <c r="F491" i="7"/>
  <c r="F443" i="7"/>
  <c r="F427" i="7"/>
  <c r="F379" i="7"/>
  <c r="F363" i="7"/>
  <c r="F308" i="7"/>
  <c r="F513" i="7"/>
  <c r="F505" i="7"/>
  <c r="F497" i="7"/>
  <c r="F481" i="7"/>
  <c r="F449" i="7"/>
  <c r="F441" i="7"/>
  <c r="F433" i="7"/>
  <c r="F417" i="7"/>
  <c r="F385" i="7"/>
  <c r="F377" i="7"/>
  <c r="F369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18" i="5"/>
  <c r="T17" i="5"/>
  <c r="W6" i="1"/>
  <c r="D10" i="5" s="1"/>
  <c r="F10" i="5" s="1"/>
  <c r="W8" i="1"/>
  <c r="D12" i="5" s="1"/>
  <c r="F12" i="5" s="1"/>
  <c r="W10" i="1"/>
  <c r="W11" i="1"/>
  <c r="W12" i="1"/>
  <c r="D16" i="5" s="1"/>
  <c r="F16" i="5" s="1"/>
  <c r="W13" i="1"/>
  <c r="D17" i="5" s="1"/>
  <c r="F17" i="5" s="1"/>
  <c r="W15" i="1"/>
  <c r="D19" i="5" s="1"/>
  <c r="F19" i="5" s="1"/>
  <c r="W16" i="1"/>
  <c r="D20" i="5" s="1"/>
  <c r="F20" i="5" s="1"/>
  <c r="W19" i="1"/>
  <c r="W21" i="1"/>
  <c r="W22" i="1"/>
  <c r="D26" i="5" s="1"/>
  <c r="F26" i="5" s="1"/>
  <c r="W24" i="1"/>
  <c r="D28" i="5" s="1"/>
  <c r="F28" i="5" s="1"/>
  <c r="W26" i="1"/>
  <c r="D30" i="5" s="1"/>
  <c r="F30" i="5" s="1"/>
  <c r="W28" i="1"/>
  <c r="D34" i="5"/>
  <c r="F34" i="5" s="1"/>
  <c r="W36" i="1"/>
  <c r="D40" i="5" s="1"/>
  <c r="F40" i="5" s="1"/>
  <c r="W38" i="1"/>
  <c r="D42" i="5" s="1"/>
  <c r="F42" i="5" s="1"/>
  <c r="W40" i="1"/>
  <c r="D44" i="5" s="1"/>
  <c r="F44" i="5" s="1"/>
  <c r="W41" i="1"/>
  <c r="W42" i="1"/>
  <c r="W44" i="1"/>
  <c r="D48" i="5" s="1"/>
  <c r="F48" i="5" s="1"/>
  <c r="W46" i="1"/>
  <c r="D50" i="5" s="1"/>
  <c r="F50" i="5" s="1"/>
  <c r="W47" i="1"/>
  <c r="D51" i="5" s="1"/>
  <c r="F51" i="5" s="1"/>
  <c r="W48" i="1"/>
  <c r="D52" i="5" s="1"/>
  <c r="F52" i="5" s="1"/>
  <c r="W49" i="1"/>
  <c r="W52" i="1"/>
  <c r="D56" i="5" s="1"/>
  <c r="F56" i="5" s="1"/>
  <c r="W54" i="1"/>
  <c r="D58" i="5" s="1"/>
  <c r="F58" i="5" s="1"/>
  <c r="W56" i="1"/>
  <c r="D60" i="5" s="1"/>
  <c r="F60" i="5" s="1"/>
  <c r="W58" i="1"/>
  <c r="D62" i="5" s="1"/>
  <c r="F62" i="5" s="1"/>
  <c r="W59" i="1"/>
  <c r="U18" i="5"/>
  <c r="W62" i="1"/>
  <c r="D66" i="5" s="1"/>
  <c r="F66" i="5" s="1"/>
  <c r="W64" i="1"/>
  <c r="W66" i="1"/>
  <c r="W70" i="1"/>
  <c r="D74" i="5" s="1"/>
  <c r="F74" i="5" s="1"/>
  <c r="W72" i="1"/>
  <c r="D76" i="5" s="1"/>
  <c r="F76" i="5" s="1"/>
  <c r="W74" i="1"/>
  <c r="W75" i="1"/>
  <c r="W76" i="1"/>
  <c r="D80" i="5" s="1"/>
  <c r="F80" i="5" s="1"/>
  <c r="W77" i="1"/>
  <c r="W79" i="1"/>
  <c r="D83" i="5" s="1"/>
  <c r="F83" i="5" s="1"/>
  <c r="W80" i="1"/>
  <c r="D84" i="5" s="1"/>
  <c r="F84" i="5" s="1"/>
  <c r="W83" i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U17" i="5" l="1"/>
  <c r="H10" i="7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 l="1"/>
  <c r="I41" i="5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<sst xmlns="http://schemas.openxmlformats.org/spreadsheetml/2006/main" count="1385" uniqueCount="852">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</sst>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  <font>
      <sz val="9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>
      <protection locked="0"/>
    </xf>
    <xf numFmtId="0" fontId="14" fillId="5" borderId="0" xfId="1" applyFont="1" applyFill="1">
      <protection locked="0"/>
    </xf>
    <xf numFmtId="0" fontId="14" fillId="5" borderId="0" xfId="5" applyFont="1" applyFill="1">
      <protection locked="0"/>
    </xf>
    <xf numFmtId="0" fontId="16" fillId="0" borderId="0" xfId="0" applyFont="1">
      <protection locked="0"/>
    </xf>
    <xf numFmtId="0" fontId="17" fillId="0" borderId="0" xfId="0" applyFont="1">
      <protection locked="0"/>
    </xf>
    <xf numFmtId="3" fontId="14" fillId="5" borderId="4" xfId="1" applyNumberFormat="1" applyFont="1" applyFill="1" applyBorder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7" borderId="5" xfId="0" applyFont="1" applyFill="1" applyBorder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165" fontId="31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Wodonga</c:v>
                </c:pt>
                <c:pt idx="2">
                  <c:v>Maribyrnong</c:v>
                </c:pt>
                <c:pt idx="3">
                  <c:v>Warrnambool</c:v>
                </c:pt>
                <c:pt idx="4">
                  <c:v>Swan Hill</c:v>
                </c:pt>
                <c:pt idx="5">
                  <c:v>Latrobe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Darebin</c:v>
                </c:pt>
                <c:pt idx="9">
                  <c:v>Moonee Valley</c:v>
                </c:pt>
                <c:pt idx="10">
                  <c:v>Mildura</c:v>
                </c:pt>
                <c:pt idx="11">
                  <c:v>Ballarat</c:v>
                </c:pt>
                <c:pt idx="12">
                  <c:v>Greater Dandenong</c:v>
                </c:pt>
                <c:pt idx="13">
                  <c:v>Benalla</c:v>
                </c:pt>
                <c:pt idx="14">
                  <c:v>Horsham</c:v>
                </c:pt>
                <c:pt idx="15">
                  <c:v>Banyule</c:v>
                </c:pt>
                <c:pt idx="16">
                  <c:v>Greater Bendigo</c:v>
                </c:pt>
                <c:pt idx="17">
                  <c:v>Wangaratta</c:v>
                </c:pt>
                <c:pt idx="18">
                  <c:v>Campaspe</c:v>
                </c:pt>
                <c:pt idx="19">
                  <c:v>Central Goldfields</c:v>
                </c:pt>
                <c:pt idx="20">
                  <c:v>Greater Geelong</c:v>
                </c:pt>
                <c:pt idx="21">
                  <c:v>Northern Grampians</c:v>
                </c:pt>
                <c:pt idx="22">
                  <c:v>Glenelg</c:v>
                </c:pt>
                <c:pt idx="23">
                  <c:v>Southern Grampians</c:v>
                </c:pt>
                <c:pt idx="24">
                  <c:v>Hobsons Bay</c:v>
                </c:pt>
                <c:pt idx="25">
                  <c:v>Melbourne</c:v>
                </c:pt>
                <c:pt idx="26">
                  <c:v>Frankston</c:v>
                </c:pt>
                <c:pt idx="27">
                  <c:v>East Gippsland</c:v>
                </c:pt>
                <c:pt idx="28">
                  <c:v>Colac-Otway</c:v>
                </c:pt>
                <c:pt idx="29">
                  <c:v>Maroondah</c:v>
                </c:pt>
                <c:pt idx="30">
                  <c:v>Brimbank</c:v>
                </c:pt>
                <c:pt idx="31">
                  <c:v>Stonnington</c:v>
                </c:pt>
                <c:pt idx="32">
                  <c:v>Hume</c:v>
                </c:pt>
                <c:pt idx="33">
                  <c:v>Moreland</c:v>
                </c:pt>
                <c:pt idx="34">
                  <c:v>Moira</c:v>
                </c:pt>
                <c:pt idx="35">
                  <c:v>Ararat</c:v>
                </c:pt>
                <c:pt idx="36">
                  <c:v>Whitehorse</c:v>
                </c:pt>
                <c:pt idx="37">
                  <c:v>Wellington</c:v>
                </c:pt>
                <c:pt idx="38">
                  <c:v>Moorabool</c:v>
                </c:pt>
                <c:pt idx="39">
                  <c:v>Knox</c:v>
                </c:pt>
                <c:pt idx="40">
                  <c:v>Bayside</c:v>
                </c:pt>
                <c:pt idx="41">
                  <c:v>Monash</c:v>
                </c:pt>
                <c:pt idx="42">
                  <c:v>Mount Alexander</c:v>
                </c:pt>
                <c:pt idx="43">
                  <c:v>Mitchell</c:v>
                </c:pt>
                <c:pt idx="44">
                  <c:v>Kingston</c:v>
                </c:pt>
                <c:pt idx="45">
                  <c:v>Gannawarra</c:v>
                </c:pt>
                <c:pt idx="46">
                  <c:v>Buloke</c:v>
                </c:pt>
                <c:pt idx="47">
                  <c:v>Strathbogie</c:v>
                </c:pt>
                <c:pt idx="48">
                  <c:v>Yarriambiack</c:v>
                </c:pt>
                <c:pt idx="49">
                  <c:v>Corangamite</c:v>
                </c:pt>
                <c:pt idx="50">
                  <c:v>Hepburn</c:v>
                </c:pt>
                <c:pt idx="51">
                  <c:v>Indigo</c:v>
                </c:pt>
                <c:pt idx="52">
                  <c:v>Baw Baw</c:v>
                </c:pt>
                <c:pt idx="53">
                  <c:v>Casey</c:v>
                </c:pt>
                <c:pt idx="54">
                  <c:v>Macedon Ranges</c:v>
                </c:pt>
                <c:pt idx="55">
                  <c:v>South Gippsland</c:v>
                </c:pt>
                <c:pt idx="56">
                  <c:v>Hindmarsh</c:v>
                </c:pt>
                <c:pt idx="57">
                  <c:v>Bass Coast</c:v>
                </c:pt>
                <c:pt idx="58">
                  <c:v>Alpine</c:v>
                </c:pt>
                <c:pt idx="59">
                  <c:v>Glen Eira</c:v>
                </c:pt>
                <c:pt idx="60">
                  <c:v>West Wimmera</c:v>
                </c:pt>
                <c:pt idx="61">
                  <c:v>Whittlesea</c:v>
                </c:pt>
                <c:pt idx="62">
                  <c:v>Mornington Peninsula</c:v>
                </c:pt>
                <c:pt idx="63">
                  <c:v>Loddon</c:v>
                </c:pt>
                <c:pt idx="64">
                  <c:v>Yarra Ranges</c:v>
                </c:pt>
                <c:pt idx="65">
                  <c:v>Towong</c:v>
                </c:pt>
                <c:pt idx="66">
                  <c:v>Wyndham</c:v>
                </c:pt>
                <c:pt idx="67">
                  <c:v>Mansfield</c:v>
                </c:pt>
                <c:pt idx="68">
                  <c:v>Boroondara</c:v>
                </c:pt>
                <c:pt idx="69">
                  <c:v>Melton</c:v>
                </c:pt>
                <c:pt idx="70">
                  <c:v>Cardinia</c:v>
                </c:pt>
                <c:pt idx="71">
                  <c:v>Murrindindi</c:v>
                </c:pt>
                <c:pt idx="72">
                  <c:v>Moyne</c:v>
                </c:pt>
                <c:pt idx="73">
                  <c:v>Nillumbik</c:v>
                </c:pt>
                <c:pt idx="74">
                  <c:v>Manningham</c:v>
                </c:pt>
                <c:pt idx="75">
                  <c:v>Pyrenees</c:v>
                </c:pt>
                <c:pt idx="76">
                  <c:v>Surf Coast</c:v>
                </c:pt>
                <c:pt idx="77">
                  <c:v>Queenscliffe (B)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6.9537945224634923</c:v>
                </c:pt>
                <c:pt idx="1">
                  <c:v>5.1389041396727793</c:v>
                </c:pt>
                <c:pt idx="2">
                  <c:v>4.5035925038887932</c:v>
                </c:pt>
                <c:pt idx="3">
                  <c:v>4.3619344773790951</c:v>
                </c:pt>
                <c:pt idx="4">
                  <c:v>4.1762612518316935</c:v>
                </c:pt>
                <c:pt idx="5">
                  <c:v>4.0773434216057165</c:v>
                </c:pt>
                <c:pt idx="6">
                  <c:v>3.8435411762847349</c:v>
                </c:pt>
                <c:pt idx="7">
                  <c:v>3.7424268651549251</c:v>
                </c:pt>
                <c:pt idx="8">
                  <c:v>3.7065207851856186</c:v>
                </c:pt>
                <c:pt idx="9">
                  <c:v>3.5326136260546126</c:v>
                </c:pt>
                <c:pt idx="10">
                  <c:v>3.5000591226203146</c:v>
                </c:pt>
                <c:pt idx="11">
                  <c:v>3.4997119987288219</c:v>
                </c:pt>
                <c:pt idx="12">
                  <c:v>3.422798034296711</c:v>
                </c:pt>
                <c:pt idx="13">
                  <c:v>3.4114547219525724</c:v>
                </c:pt>
                <c:pt idx="14">
                  <c:v>3.3928200871550116</c:v>
                </c:pt>
                <c:pt idx="15">
                  <c:v>3.3338990401840434</c:v>
                </c:pt>
                <c:pt idx="16">
                  <c:v>3.2855020405092814</c:v>
                </c:pt>
                <c:pt idx="17">
                  <c:v>3.2682605834612852</c:v>
                </c:pt>
                <c:pt idx="18">
                  <c:v>3.2623318385650224</c:v>
                </c:pt>
                <c:pt idx="19">
                  <c:v>3.1553398058252426</c:v>
                </c:pt>
                <c:pt idx="20">
                  <c:v>2.804929525007656</c:v>
                </c:pt>
                <c:pt idx="21">
                  <c:v>2.67071805533344</c:v>
                </c:pt>
                <c:pt idx="22">
                  <c:v>2.6442543988990463</c:v>
                </c:pt>
                <c:pt idx="23">
                  <c:v>2.6169802219006271</c:v>
                </c:pt>
                <c:pt idx="24">
                  <c:v>2.5091519219035998</c:v>
                </c:pt>
                <c:pt idx="25">
                  <c:v>2.4601424038387121</c:v>
                </c:pt>
                <c:pt idx="26">
                  <c:v>2.4520292069960945</c:v>
                </c:pt>
                <c:pt idx="27">
                  <c:v>2.4503412838407854</c:v>
                </c:pt>
                <c:pt idx="28">
                  <c:v>2.303370786516854</c:v>
                </c:pt>
                <c:pt idx="29">
                  <c:v>2.2668683554551849</c:v>
                </c:pt>
                <c:pt idx="30">
                  <c:v>2.2345591406826117</c:v>
                </c:pt>
                <c:pt idx="31">
                  <c:v>2.2077203106913386</c:v>
                </c:pt>
                <c:pt idx="32">
                  <c:v>2.1731364610621577</c:v>
                </c:pt>
                <c:pt idx="33">
                  <c:v>2.0584855063210319</c:v>
                </c:pt>
                <c:pt idx="34">
                  <c:v>2.0069574525020069</c:v>
                </c:pt>
                <c:pt idx="35">
                  <c:v>1.9967326193501542</c:v>
                </c:pt>
                <c:pt idx="36">
                  <c:v>1.9661981258366803</c:v>
                </c:pt>
                <c:pt idx="37">
                  <c:v>1.9444680309077014</c:v>
                </c:pt>
                <c:pt idx="38">
                  <c:v>1.9388612421637692</c:v>
                </c:pt>
                <c:pt idx="39">
                  <c:v>1.9076952847835904</c:v>
                </c:pt>
                <c:pt idx="40">
                  <c:v>1.8862233771054708</c:v>
                </c:pt>
                <c:pt idx="41">
                  <c:v>1.8819559787086566</c:v>
                </c:pt>
                <c:pt idx="42">
                  <c:v>1.8341386451040331</c:v>
                </c:pt>
                <c:pt idx="43">
                  <c:v>1.8121490556406332</c:v>
                </c:pt>
                <c:pt idx="44">
                  <c:v>1.8115406228742126</c:v>
                </c:pt>
                <c:pt idx="45">
                  <c:v>1.6710476905745402</c:v>
                </c:pt>
                <c:pt idx="46">
                  <c:v>1.5896379158080658</c:v>
                </c:pt>
                <c:pt idx="47">
                  <c:v>1.4438676184295911</c:v>
                </c:pt>
                <c:pt idx="48">
                  <c:v>1.4174541411895498</c:v>
                </c:pt>
                <c:pt idx="49">
                  <c:v>1.4055970621755096</c:v>
                </c:pt>
                <c:pt idx="50">
                  <c:v>1.3458101146041426</c:v>
                </c:pt>
                <c:pt idx="51">
                  <c:v>1.3419354838709678</c:v>
                </c:pt>
                <c:pt idx="52">
                  <c:v>1.3416523937688607</c:v>
                </c:pt>
                <c:pt idx="53">
                  <c:v>1.3197580579421881</c:v>
                </c:pt>
                <c:pt idx="54">
                  <c:v>1.2360639844886088</c:v>
                </c:pt>
                <c:pt idx="55">
                  <c:v>1.2131816856226305</c:v>
                </c:pt>
                <c:pt idx="56">
                  <c:v>1.1897106109324758</c:v>
                </c:pt>
                <c:pt idx="57">
                  <c:v>1.0972706255822779</c:v>
                </c:pt>
                <c:pt idx="58">
                  <c:v>1.0865080456608445</c:v>
                </c:pt>
                <c:pt idx="59">
                  <c:v>1.070431040990413</c:v>
                </c:pt>
                <c:pt idx="60">
                  <c:v>1.0643015521064301</c:v>
                </c:pt>
                <c:pt idx="61">
                  <c:v>1.0567156266191124</c:v>
                </c:pt>
                <c:pt idx="62">
                  <c:v>1.0533962949509625</c:v>
                </c:pt>
                <c:pt idx="63">
                  <c:v>0.9715475364330326</c:v>
                </c:pt>
                <c:pt idx="64">
                  <c:v>0.94682820671062462</c:v>
                </c:pt>
                <c:pt idx="65">
                  <c:v>0.89599999999999991</c:v>
                </c:pt>
                <c:pt idx="66">
                  <c:v>0.87382800434423047</c:v>
                </c:pt>
                <c:pt idx="67">
                  <c:v>0.87626529687263932</c:v>
                </c:pt>
                <c:pt idx="68">
                  <c:v>0.83648730184849984</c:v>
                </c:pt>
                <c:pt idx="69">
                  <c:v>0.81341218958633599</c:v>
                </c:pt>
                <c:pt idx="70">
                  <c:v>0.74196586497599526</c:v>
                </c:pt>
                <c:pt idx="71">
                  <c:v>0.69469397532638633</c:v>
                </c:pt>
                <c:pt idx="72">
                  <c:v>0.66666666666666674</c:v>
                </c:pt>
                <c:pt idx="73">
                  <c:v>0.51325537802374366</c:v>
                </c:pt>
                <c:pt idx="74">
                  <c:v>0.50683120317320407</c:v>
                </c:pt>
                <c:pt idx="75">
                  <c:v>0.45696877380045697</c:v>
                </c:pt>
                <c:pt idx="76">
                  <c:v>0.33852403520649971</c:v>
                </c:pt>
                <c:pt idx="77">
                  <c:v>0.31013094417643006</c:v>
                </c:pt>
                <c:pt idx="78">
                  <c:v>7.4404761904761904E-2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3.8857263335441705</c:v>
                </c:pt>
                <c:pt idx="1">
                  <c:v>3.422798034296711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1.9021930752415201</c:v>
                </c:pt>
                <c:pt idx="1">
                  <c:v>1.8115406228742126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Carlton</c:v>
                </c:pt>
                <c:pt idx="1">
                  <c:v>Richmond</c:v>
                </c:pt>
                <c:pt idx="2">
                  <c:v>Brunswick</c:v>
                </c:pt>
                <c:pt idx="3">
                  <c:v>Reservoir</c:v>
                </c:pt>
                <c:pt idx="4">
                  <c:v>Collingwood</c:v>
                </c:pt>
                <c:pt idx="5">
                  <c:v>Craigieburn</c:v>
                </c:pt>
                <c:pt idx="6">
                  <c:v>North Melbourne</c:v>
                </c:pt>
                <c:pt idx="7">
                  <c:v>Ascot Vale</c:v>
                </c:pt>
                <c:pt idx="8">
                  <c:v>Braybrook</c:v>
                </c:pt>
                <c:pt idx="9">
                  <c:v>Flemington</c:v>
                </c:pt>
                <c:pt idx="10">
                  <c:v>Corio</c:v>
                </c:pt>
                <c:pt idx="11">
                  <c:v>Shepparton</c:v>
                </c:pt>
                <c:pt idx="12">
                  <c:v>Broadmeadows</c:v>
                </c:pt>
                <c:pt idx="13">
                  <c:v>Fitzroy</c:v>
                </c:pt>
                <c:pt idx="14">
                  <c:v>Mildura</c:v>
                </c:pt>
                <c:pt idx="15">
                  <c:v>Norlane</c:v>
                </c:pt>
                <c:pt idx="16">
                  <c:v>Coburg</c:v>
                </c:pt>
                <c:pt idx="17">
                  <c:v>Preston</c:v>
                </c:pt>
                <c:pt idx="18">
                  <c:v>Croydon</c:v>
                </c:pt>
                <c:pt idx="19">
                  <c:v>Warrnambool</c:v>
                </c:pt>
                <c:pt idx="20">
                  <c:v>South Melbourne</c:v>
                </c:pt>
                <c:pt idx="21">
                  <c:v>St Kilda</c:v>
                </c:pt>
                <c:pt idx="22">
                  <c:v>Clayton</c:v>
                </c:pt>
                <c:pt idx="23">
                  <c:v>Dandenong</c:v>
                </c:pt>
                <c:pt idx="24">
                  <c:v>Frankston</c:v>
                </c:pt>
                <c:pt idx="25">
                  <c:v>Boronia</c:v>
                </c:pt>
                <c:pt idx="26">
                  <c:v>Cranbourne</c:v>
                </c:pt>
                <c:pt idx="27">
                  <c:v>Box Hill</c:v>
                </c:pt>
                <c:pt idx="28">
                  <c:v>Heidelberg West</c:v>
                </c:pt>
                <c:pt idx="29">
                  <c:v>South Yarra</c:v>
                </c:pt>
                <c:pt idx="30">
                  <c:v>Bundoora</c:v>
                </c:pt>
                <c:pt idx="31">
                  <c:v>Brunswick West</c:v>
                </c:pt>
                <c:pt idx="32">
                  <c:v>Wodonga</c:v>
                </c:pt>
                <c:pt idx="33">
                  <c:v>Port Melbourne</c:v>
                </c:pt>
                <c:pt idx="34">
                  <c:v>Kensington</c:v>
                </c:pt>
                <c:pt idx="35">
                  <c:v>Footscray</c:v>
                </c:pt>
                <c:pt idx="36">
                  <c:v>Noble Park</c:v>
                </c:pt>
                <c:pt idx="37">
                  <c:v>Burwood</c:v>
                </c:pt>
                <c:pt idx="38">
                  <c:v>Brunswick East</c:v>
                </c:pt>
                <c:pt idx="39">
                  <c:v>Werribee</c:v>
                </c:pt>
                <c:pt idx="40">
                  <c:v>Belmont</c:v>
                </c:pt>
                <c:pt idx="41">
                  <c:v>St Albans</c:v>
                </c:pt>
                <c:pt idx="42">
                  <c:v>Carnegie</c:v>
                </c:pt>
                <c:pt idx="43">
                  <c:v>Berwick</c:v>
                </c:pt>
                <c:pt idx="44">
                  <c:v>Fitzroy North</c:v>
                </c:pt>
                <c:pt idx="45">
                  <c:v>Cheltenham</c:v>
                </c:pt>
                <c:pt idx="46">
                  <c:v>Bentleigh East</c:v>
                </c:pt>
                <c:pt idx="47">
                  <c:v>Carrum Downs</c:v>
                </c:pt>
                <c:pt idx="48">
                  <c:v>Colac</c:v>
                </c:pt>
                <c:pt idx="49">
                  <c:v>Wangaratta</c:v>
                </c:pt>
                <c:pt idx="50">
                  <c:v>Wendouree</c:v>
                </c:pt>
                <c:pt idx="51">
                  <c:v>Altona Meadows</c:v>
                </c:pt>
                <c:pt idx="52">
                  <c:v>Benalla</c:v>
                </c:pt>
                <c:pt idx="53">
                  <c:v>Caulfield North</c:v>
                </c:pt>
                <c:pt idx="54">
                  <c:v>Dandenong North</c:v>
                </c:pt>
                <c:pt idx="55">
                  <c:v>Chadstone</c:v>
                </c:pt>
                <c:pt idx="56">
                  <c:v>Traralgon</c:v>
                </c:pt>
                <c:pt idx="57">
                  <c:v>Bairnsdale</c:v>
                </c:pt>
                <c:pt idx="58">
                  <c:v>Echuca</c:v>
                </c:pt>
                <c:pt idx="59">
                  <c:v>West Wodonga</c:v>
                </c:pt>
                <c:pt idx="60">
                  <c:v>Bayswater</c:v>
                </c:pt>
                <c:pt idx="61">
                  <c:v>Morwell</c:v>
                </c:pt>
                <c:pt idx="62">
                  <c:v>Northcote</c:v>
                </c:pt>
                <c:pt idx="63">
                  <c:v>Brighton</c:v>
                </c:pt>
                <c:pt idx="64">
                  <c:v>Altona North</c:v>
                </c:pt>
                <c:pt idx="65">
                  <c:v>Moe</c:v>
                </c:pt>
                <c:pt idx="66">
                  <c:v>Abbotsford</c:v>
                </c:pt>
                <c:pt idx="67">
                  <c:v>Meadow Heights</c:v>
                </c:pt>
                <c:pt idx="68">
                  <c:v>Clayton South</c:v>
                </c:pt>
                <c:pt idx="69">
                  <c:v>Glenroy</c:v>
                </c:pt>
                <c:pt idx="70">
                  <c:v>Cranbourne North</c:v>
                </c:pt>
                <c:pt idx="71">
                  <c:v>Mornington</c:v>
                </c:pt>
                <c:pt idx="72">
                  <c:v>Horsham</c:v>
                </c:pt>
                <c:pt idx="73">
                  <c:v>Camberwell</c:v>
                </c:pt>
                <c:pt idx="74">
                  <c:v>Castlemaine</c:v>
                </c:pt>
                <c:pt idx="75">
                  <c:v>Box Hill North</c:v>
                </c:pt>
                <c:pt idx="76">
                  <c:v>Bentleigh</c:v>
                </c:pt>
                <c:pt idx="77">
                  <c:v>Albert Park</c:v>
                </c:pt>
                <c:pt idx="78">
                  <c:v>Carlton North</c:v>
                </c:pt>
                <c:pt idx="79">
                  <c:v>Ashwood</c:v>
                </c:pt>
                <c:pt idx="80">
                  <c:v>Ferntree Gully</c:v>
                </c:pt>
                <c:pt idx="81">
                  <c:v>Ringwood</c:v>
                </c:pt>
                <c:pt idx="82">
                  <c:v>Maidstone</c:v>
                </c:pt>
                <c:pt idx="83">
                  <c:v>Ballarat East</c:v>
                </c:pt>
                <c:pt idx="84">
                  <c:v>Whittington</c:v>
                </c:pt>
                <c:pt idx="85">
                  <c:v>Kangaroo Flat</c:v>
                </c:pt>
                <c:pt idx="86">
                  <c:v>Sebastopol</c:v>
                </c:pt>
                <c:pt idx="87">
                  <c:v>Clifton Hill</c:v>
                </c:pt>
                <c:pt idx="88">
                  <c:v>Bendigo</c:v>
                </c:pt>
                <c:pt idx="89">
                  <c:v>Blackburn South</c:v>
                </c:pt>
                <c:pt idx="90">
                  <c:v>Ararat</c:v>
                </c:pt>
                <c:pt idx="91">
                  <c:v>Cranbourne West</c:v>
                </c:pt>
                <c:pt idx="92">
                  <c:v>Hastings</c:v>
                </c:pt>
                <c:pt idx="93">
                  <c:v>Seaford</c:v>
                </c:pt>
                <c:pt idx="94">
                  <c:v>Coburg North</c:v>
                </c:pt>
                <c:pt idx="95">
                  <c:v>Ashburton</c:v>
                </c:pt>
                <c:pt idx="96">
                  <c:v>California Gully</c:v>
                </c:pt>
                <c:pt idx="97">
                  <c:v>Heidelberg Heights</c:v>
                </c:pt>
                <c:pt idx="98">
                  <c:v>Thornbury</c:v>
                </c:pt>
                <c:pt idx="99">
                  <c:v>Grovedale</c:v>
                </c:pt>
                <c:pt idx="100">
                  <c:v>Dallas</c:v>
                </c:pt>
                <c:pt idx="101">
                  <c:v>Swan Hill</c:v>
                </c:pt>
                <c:pt idx="102">
                  <c:v>Bacchus Marsh</c:v>
                </c:pt>
                <c:pt idx="103">
                  <c:v>Armadale</c:v>
                </c:pt>
                <c:pt idx="104">
                  <c:v>Cobram</c:v>
                </c:pt>
                <c:pt idx="105">
                  <c:v>Caulfield South</c:v>
                </c:pt>
                <c:pt idx="106">
                  <c:v>Doveton</c:v>
                </c:pt>
                <c:pt idx="107">
                  <c:v>Blackburn</c:v>
                </c:pt>
                <c:pt idx="108">
                  <c:v>Sale</c:v>
                </c:pt>
                <c:pt idx="109">
                  <c:v>Chelsea</c:v>
                </c:pt>
                <c:pt idx="110">
                  <c:v>Hampton East</c:v>
                </c:pt>
                <c:pt idx="111">
                  <c:v>Bayswater North</c:v>
                </c:pt>
                <c:pt idx="112">
                  <c:v>Williamstown</c:v>
                </c:pt>
                <c:pt idx="113">
                  <c:v>Windsor</c:v>
                </c:pt>
                <c:pt idx="114">
                  <c:v>Caroline Springs</c:v>
                </c:pt>
                <c:pt idx="115">
                  <c:v>Brighton East</c:v>
                </c:pt>
                <c:pt idx="116">
                  <c:v>Portland</c:v>
                </c:pt>
                <c:pt idx="117">
                  <c:v>Churchill</c:v>
                </c:pt>
                <c:pt idx="118">
                  <c:v>Seymour</c:v>
                </c:pt>
                <c:pt idx="119">
                  <c:v>Pakenham</c:v>
                </c:pt>
                <c:pt idx="120">
                  <c:v>Box Hill South</c:v>
                </c:pt>
                <c:pt idx="121">
                  <c:v>Moonee Ponds</c:v>
                </c:pt>
                <c:pt idx="122">
                  <c:v>Altona</c:v>
                </c:pt>
                <c:pt idx="123">
                  <c:v>Prahran</c:v>
                </c:pt>
                <c:pt idx="124">
                  <c:v>Warragul</c:v>
                </c:pt>
                <c:pt idx="125">
                  <c:v>Forest Hill</c:v>
                </c:pt>
                <c:pt idx="126">
                  <c:v>Balaclava</c:v>
                </c:pt>
                <c:pt idx="127">
                  <c:v>Mooroopna</c:v>
                </c:pt>
                <c:pt idx="128">
                  <c:v>Epping</c:v>
                </c:pt>
                <c:pt idx="129">
                  <c:v>Burwood East</c:v>
                </c:pt>
                <c:pt idx="130">
                  <c:v>Clarinda</c:v>
                </c:pt>
                <c:pt idx="131">
                  <c:v>Frankston North</c:v>
                </c:pt>
                <c:pt idx="132">
                  <c:v>Melbourne</c:v>
                </c:pt>
                <c:pt idx="133">
                  <c:v>Hamilton</c:v>
                </c:pt>
                <c:pt idx="134">
                  <c:v>Balwyn</c:v>
                </c:pt>
                <c:pt idx="135">
                  <c:v>Endeavour Hills</c:v>
                </c:pt>
                <c:pt idx="136">
                  <c:v>Clyde North</c:v>
                </c:pt>
                <c:pt idx="137">
                  <c:v>Sunshine West</c:v>
                </c:pt>
                <c:pt idx="138">
                  <c:v>Mill Park</c:v>
                </c:pt>
                <c:pt idx="139">
                  <c:v>Narre Warren</c:v>
                </c:pt>
                <c:pt idx="140">
                  <c:v>Cowes</c:v>
                </c:pt>
                <c:pt idx="141">
                  <c:v>Cranbourne East</c:v>
                </c:pt>
                <c:pt idx="142">
                  <c:v>Golden Square</c:v>
                </c:pt>
                <c:pt idx="143">
                  <c:v>Newborough</c:v>
                </c:pt>
                <c:pt idx="144">
                  <c:v>Maryborough</c:v>
                </c:pt>
                <c:pt idx="145">
                  <c:v>Ballarat North</c:v>
                </c:pt>
                <c:pt idx="146">
                  <c:v>Bulleen</c:v>
                </c:pt>
                <c:pt idx="147">
                  <c:v>Long Gully</c:v>
                </c:pt>
                <c:pt idx="148">
                  <c:v>Sunbury</c:v>
                </c:pt>
                <c:pt idx="149">
                  <c:v>Albanvale</c:v>
                </c:pt>
                <c:pt idx="150">
                  <c:v>Albion</c:v>
                </c:pt>
                <c:pt idx="151">
                  <c:v>Hampton Park</c:v>
                </c:pt>
                <c:pt idx="152">
                  <c:v>Hampton</c:v>
                </c:pt>
                <c:pt idx="153">
                  <c:v>Ballarat Central</c:v>
                </c:pt>
                <c:pt idx="154">
                  <c:v>Essendon</c:v>
                </c:pt>
                <c:pt idx="155">
                  <c:v>Wonthaggi</c:v>
                </c:pt>
                <c:pt idx="156">
                  <c:v>Bell Park</c:v>
                </c:pt>
                <c:pt idx="157">
                  <c:v>Avondale Heights</c:v>
                </c:pt>
                <c:pt idx="158">
                  <c:v>Rosebud</c:v>
                </c:pt>
                <c:pt idx="159">
                  <c:v>Nunawading</c:v>
                </c:pt>
                <c:pt idx="160">
                  <c:v>Hoppers Crossing</c:v>
                </c:pt>
                <c:pt idx="161">
                  <c:v>Kings Park</c:v>
                </c:pt>
                <c:pt idx="162">
                  <c:v>Coolaroo</c:v>
                </c:pt>
                <c:pt idx="163">
                  <c:v>Alfredton</c:v>
                </c:pt>
                <c:pt idx="164">
                  <c:v>Highett</c:v>
                </c:pt>
                <c:pt idx="165">
                  <c:v>Thomson </c:v>
                </c:pt>
                <c:pt idx="166">
                  <c:v>Bellfield</c:v>
                </c:pt>
                <c:pt idx="167">
                  <c:v>Melton South</c:v>
                </c:pt>
                <c:pt idx="168">
                  <c:v>Westmeadows</c:v>
                </c:pt>
                <c:pt idx="169">
                  <c:v>West Footscray</c:v>
                </c:pt>
                <c:pt idx="170">
                  <c:v>Beechworth</c:v>
                </c:pt>
                <c:pt idx="171">
                  <c:v>Airport West</c:v>
                </c:pt>
                <c:pt idx="172">
                  <c:v>Redan</c:v>
                </c:pt>
                <c:pt idx="173">
                  <c:v>Alphington</c:v>
                </c:pt>
                <c:pt idx="174">
                  <c:v>Mordialloc</c:v>
                </c:pt>
                <c:pt idx="175">
                  <c:v>Lakes Entrance</c:v>
                </c:pt>
                <c:pt idx="176">
                  <c:v>Chirnside Park</c:v>
                </c:pt>
                <c:pt idx="177">
                  <c:v>Brookfield</c:v>
                </c:pt>
                <c:pt idx="178">
                  <c:v>Lilydale</c:v>
                </c:pt>
                <c:pt idx="179">
                  <c:v>Noble Park North</c:v>
                </c:pt>
                <c:pt idx="180">
                  <c:v>Delacombe</c:v>
                </c:pt>
                <c:pt idx="181">
                  <c:v>Deer Park</c:v>
                </c:pt>
                <c:pt idx="182">
                  <c:v>#N/A</c:v>
                </c:pt>
                <c:pt idx="183">
                  <c:v>Carrum</c:v>
                </c:pt>
                <c:pt idx="184">
                  <c:v>Bonbeach</c:v>
                </c:pt>
                <c:pt idx="185">
                  <c:v>Caulfield</c:v>
                </c:pt>
                <c:pt idx="186">
                  <c:v>Robinvale</c:v>
                </c:pt>
                <c:pt idx="187">
                  <c:v>Keilor Downs</c:v>
                </c:pt>
                <c:pt idx="188">
                  <c:v>Moorabbin</c:v>
                </c:pt>
                <c:pt idx="189">
                  <c:v>Croydon South</c:v>
                </c:pt>
                <c:pt idx="190">
                  <c:v>Capel Sound</c:v>
                </c:pt>
                <c:pt idx="191">
                  <c:v>Delahey</c:v>
                </c:pt>
                <c:pt idx="192">
                  <c:v>Creswick</c:v>
                </c:pt>
                <c:pt idx="193">
                  <c:v>Eaglehawk</c:v>
                </c:pt>
                <c:pt idx="194">
                  <c:v>Clifton Springs</c:v>
                </c:pt>
                <c:pt idx="195">
                  <c:v>Blackburn North</c:v>
                </c:pt>
                <c:pt idx="196">
                  <c:v>Watsonia</c:v>
                </c:pt>
                <c:pt idx="197">
                  <c:v>Lalor</c:v>
                </c:pt>
                <c:pt idx="198">
                  <c:v>Elwood</c:v>
                </c:pt>
                <c:pt idx="199">
                  <c:v>Brown Hill</c:v>
                </c:pt>
                <c:pt idx="200">
                  <c:v>Heidelberg</c:v>
                </c:pt>
                <c:pt idx="201">
                  <c:v>Glen Iris</c:v>
                </c:pt>
                <c:pt idx="202">
                  <c:v>Mount Waverley</c:v>
                </c:pt>
                <c:pt idx="203">
                  <c:v>Kyabram</c:v>
                </c:pt>
                <c:pt idx="204">
                  <c:v>Geelong West</c:v>
                </c:pt>
                <c:pt idx="205">
                  <c:v>Camperdown</c:v>
                </c:pt>
                <c:pt idx="206">
                  <c:v>Thomastown</c:v>
                </c:pt>
                <c:pt idx="207">
                  <c:v>Oakleigh</c:v>
                </c:pt>
                <c:pt idx="208">
                  <c:v>Beaumaris</c:v>
                </c:pt>
                <c:pt idx="209">
                  <c:v>Mooroolbark</c:v>
                </c:pt>
                <c:pt idx="210">
                  <c:v>Stawell</c:v>
                </c:pt>
                <c:pt idx="211">
                  <c:v>Wantirna South</c:v>
                </c:pt>
                <c:pt idx="212">
                  <c:v>Ivanhoe</c:v>
                </c:pt>
                <c:pt idx="213">
                  <c:v>Hawthorn East</c:v>
                </c:pt>
                <c:pt idx="214">
                  <c:v>Greensborough</c:v>
                </c:pt>
                <c:pt idx="215">
                  <c:v>#N/A</c:v>
                </c:pt>
                <c:pt idx="216">
                  <c:v>Pascoe Vale</c:v>
                </c:pt>
                <c:pt idx="217">
                  <c:v>Docklands</c:v>
                </c:pt>
                <c:pt idx="218">
                  <c:v>Bright</c:v>
                </c:pt>
                <c:pt idx="219">
                  <c:v>Springvale</c:v>
                </c:pt>
                <c:pt idx="220">
                  <c:v>Healesville</c:v>
                </c:pt>
                <c:pt idx="221">
                  <c:v>Doncaster</c:v>
                </c:pt>
                <c:pt idx="222">
                  <c:v>Melton</c:v>
                </c:pt>
                <c:pt idx="223">
                  <c:v>Glen Waverley</c:v>
                </c:pt>
                <c:pt idx="224">
                  <c:v>Strathdale</c:v>
                </c:pt>
                <c:pt idx="225">
                  <c:v>Rowville</c:v>
                </c:pt>
                <c:pt idx="226">
                  <c:v>Malvern East</c:v>
                </c:pt>
                <c:pt idx="227">
                  <c:v>Hughesdale</c:v>
                </c:pt>
                <c:pt idx="228">
                  <c:v>Bell Post Hill</c:v>
                </c:pt>
                <c:pt idx="229">
                  <c:v>Croydon North</c:v>
                </c:pt>
                <c:pt idx="230">
                  <c:v>Sandringham</c:v>
                </c:pt>
                <c:pt idx="231">
                  <c:v>Springvale South</c:v>
                </c:pt>
                <c:pt idx="232">
                  <c:v>Newtown</c:v>
                </c:pt>
                <c:pt idx="233">
                  <c:v>Mount Pleasant</c:v>
                </c:pt>
                <c:pt idx="234">
                  <c:v>Keysborough</c:v>
                </c:pt>
                <c:pt idx="235">
                  <c:v>Campbellfield</c:v>
                </c:pt>
                <c:pt idx="236">
                  <c:v>Alexandra</c:v>
                </c:pt>
                <c:pt idx="237">
                  <c:v>Mitcham</c:v>
                </c:pt>
                <c:pt idx="238">
                  <c:v>Kyneton</c:v>
                </c:pt>
                <c:pt idx="239">
                  <c:v>Cairnlea</c:v>
                </c:pt>
                <c:pt idx="240">
                  <c:v>St Kilda East</c:v>
                </c:pt>
                <c:pt idx="241">
                  <c:v>Canterbury</c:v>
                </c:pt>
                <c:pt idx="242">
                  <c:v>Aspendale</c:v>
                </c:pt>
                <c:pt idx="243">
                  <c:v>Frankston South</c:v>
                </c:pt>
                <c:pt idx="244">
                  <c:v>Canadian</c:v>
                </c:pt>
                <c:pt idx="245">
                  <c:v>Parkville</c:v>
                </c:pt>
                <c:pt idx="246">
                  <c:v>Macleod</c:v>
                </c:pt>
                <c:pt idx="247">
                  <c:v>Broadford</c:v>
                </c:pt>
                <c:pt idx="248">
                  <c:v>Ardeer</c:v>
                </c:pt>
                <c:pt idx="249">
                  <c:v>Mulgrave</c:v>
                </c:pt>
                <c:pt idx="250">
                  <c:v>Cohuna</c:v>
                </c:pt>
                <c:pt idx="251">
                  <c:v>North Bendigo</c:v>
                </c:pt>
                <c:pt idx="252">
                  <c:v>Newport</c:v>
                </c:pt>
                <c:pt idx="253">
                  <c:v>Mentone</c:v>
                </c:pt>
                <c:pt idx="254">
                  <c:v>Darley</c:v>
                </c:pt>
                <c:pt idx="255">
                  <c:v>St Albans Park</c:v>
                </c:pt>
                <c:pt idx="256">
                  <c:v>Seddon</c:v>
                </c:pt>
                <c:pt idx="257">
                  <c:v>Barwon Heads</c:v>
                </c:pt>
                <c:pt idx="258">
                  <c:v>White Hills</c:v>
                </c:pt>
                <c:pt idx="259">
                  <c:v>Wantirna</c:v>
                </c:pt>
                <c:pt idx="260">
                  <c:v>Cobden</c:v>
                </c:pt>
                <c:pt idx="261">
                  <c:v>Anglesea</c:v>
                </c:pt>
                <c:pt idx="262">
                  <c:v>Parkdale</c:v>
                </c:pt>
                <c:pt idx="263">
                  <c:v>Highton</c:v>
                </c:pt>
                <c:pt idx="264">
                  <c:v>Drouin</c:v>
                </c:pt>
                <c:pt idx="265">
                  <c:v>Hallam</c:v>
                </c:pt>
                <c:pt idx="266">
                  <c:v>Geelong</c:v>
                </c:pt>
                <c:pt idx="267">
                  <c:v>Kennington</c:v>
                </c:pt>
                <c:pt idx="268">
                  <c:v>Oakleigh South</c:v>
                </c:pt>
                <c:pt idx="269">
                  <c:v>Leongatha</c:v>
                </c:pt>
                <c:pt idx="270">
                  <c:v>Chelsea Heights</c:v>
                </c:pt>
                <c:pt idx="271">
                  <c:v>Williamstown North</c:v>
                </c:pt>
                <c:pt idx="272">
                  <c:v>North Geelong</c:v>
                </c:pt>
                <c:pt idx="273">
                  <c:v>Kilsyth</c:v>
                </c:pt>
                <c:pt idx="274">
                  <c:v>Flora Hill</c:v>
                </c:pt>
                <c:pt idx="275">
                  <c:v>Beaconsfield</c:v>
                </c:pt>
                <c:pt idx="276">
                  <c:v>Sunshine North</c:v>
                </c:pt>
                <c:pt idx="277">
                  <c:v>Ringwood East</c:v>
                </c:pt>
                <c:pt idx="278">
                  <c:v>East Bairnsdale</c:v>
                </c:pt>
                <c:pt idx="279">
                  <c:v>Ballan</c:v>
                </c:pt>
                <c:pt idx="280">
                  <c:v>St Helena</c:v>
                </c:pt>
                <c:pt idx="281">
                  <c:v>Gladstone Park</c:v>
                </c:pt>
                <c:pt idx="282">
                  <c:v>West Melbourne</c:v>
                </c:pt>
                <c:pt idx="283">
                  <c:v>Narre Warren South</c:v>
                </c:pt>
                <c:pt idx="284">
                  <c:v>Hawthorn</c:v>
                </c:pt>
                <c:pt idx="285">
                  <c:v>Lara</c:v>
                </c:pt>
                <c:pt idx="286">
                  <c:v>Fawkner</c:v>
                </c:pt>
                <c:pt idx="287">
                  <c:v>Corryong</c:v>
                </c:pt>
                <c:pt idx="288">
                  <c:v>Newcomb</c:v>
                </c:pt>
                <c:pt idx="289">
                  <c:v>Aberfeldie</c:v>
                </c:pt>
                <c:pt idx="290">
                  <c:v>Princes Hill</c:v>
                </c:pt>
                <c:pt idx="291">
                  <c:v>Hadfield</c:v>
                </c:pt>
                <c:pt idx="292">
                  <c:v>Doncaster East</c:v>
                </c:pt>
                <c:pt idx="293">
                  <c:v>Murrumbeena</c:v>
                </c:pt>
                <c:pt idx="294">
                  <c:v>Maffra</c:v>
                </c:pt>
                <c:pt idx="295">
                  <c:v>Eumemmerring</c:v>
                </c:pt>
                <c:pt idx="296">
                  <c:v>Black Hill</c:v>
                </c:pt>
                <c:pt idx="297">
                  <c:v>Roxburgh Park</c:v>
                </c:pt>
                <c:pt idx="298">
                  <c:v>#N/A</c:v>
                </c:pt>
                <c:pt idx="299">
                  <c:v>Apollo Bay</c:v>
                </c:pt>
                <c:pt idx="300">
                  <c:v>Woodend</c:v>
                </c:pt>
                <c:pt idx="301">
                  <c:v>Crib Point</c:v>
                </c:pt>
                <c:pt idx="302">
                  <c:v>Baxter</c:v>
                </c:pt>
                <c:pt idx="303">
                  <c:v>Kurunjang</c:v>
                </c:pt>
                <c:pt idx="304">
                  <c:v>Langwarrin</c:v>
                </c:pt>
                <c:pt idx="305">
                  <c:v>Red Cliffs</c:v>
                </c:pt>
                <c:pt idx="306">
                  <c:v>Tarneit</c:v>
                </c:pt>
                <c:pt idx="307">
                  <c:v>Sunshine</c:v>
                </c:pt>
                <c:pt idx="308">
                  <c:v>Orbost</c:v>
                </c:pt>
                <c:pt idx="309">
                  <c:v>Breakwater</c:v>
                </c:pt>
                <c:pt idx="310">
                  <c:v>Mernda</c:v>
                </c:pt>
                <c:pt idx="311">
                  <c:v>Mansfield</c:v>
                </c:pt>
                <c:pt idx="312">
                  <c:v>Euroa</c:v>
                </c:pt>
                <c:pt idx="313">
                  <c:v>East Bendigo</c:v>
                </c:pt>
                <c:pt idx="314">
                  <c:v>Derrimut</c:v>
                </c:pt>
                <c:pt idx="315">
                  <c:v>Maddingley</c:v>
                </c:pt>
                <c:pt idx="316">
                  <c:v>Korumburra</c:v>
                </c:pt>
                <c:pt idx="317">
                  <c:v>Kew</c:v>
                </c:pt>
                <c:pt idx="318">
                  <c:v>Brooklyn</c:v>
                </c:pt>
                <c:pt idx="319">
                  <c:v>Inverloch</c:v>
                </c:pt>
                <c:pt idx="320">
                  <c:v>Campbells Creek</c:v>
                </c:pt>
                <c:pt idx="321">
                  <c:v>Briar Hill</c:v>
                </c:pt>
                <c:pt idx="322">
                  <c:v>Truganina</c:v>
                </c:pt>
                <c:pt idx="323">
                  <c:v>North Wonthaggi</c:v>
                </c:pt>
                <c:pt idx="324">
                  <c:v>Aspendale Gardens</c:v>
                </c:pt>
                <c:pt idx="325">
                  <c:v>Mount Clear</c:v>
                </c:pt>
                <c:pt idx="326">
                  <c:v>Kerang</c:v>
                </c:pt>
                <c:pt idx="327">
                  <c:v>Clunes</c:v>
                </c:pt>
                <c:pt idx="328">
                  <c:v>Rochester</c:v>
                </c:pt>
                <c:pt idx="329">
                  <c:v>Daylesford</c:v>
                </c:pt>
                <c:pt idx="330">
                  <c:v>Bittern</c:v>
                </c:pt>
                <c:pt idx="331">
                  <c:v>Wyndham Vale</c:v>
                </c:pt>
                <c:pt idx="332">
                  <c:v>Vermont</c:v>
                </c:pt>
                <c:pt idx="333">
                  <c:v>Heathmont</c:v>
                </c:pt>
                <c:pt idx="334">
                  <c:v>Gisborne</c:v>
                </c:pt>
                <c:pt idx="335">
                  <c:v>East Geelong</c:v>
                </c:pt>
                <c:pt idx="336">
                  <c:v>Melton West</c:v>
                </c:pt>
                <c:pt idx="337">
                  <c:v>Kingsville</c:v>
                </c:pt>
                <c:pt idx="338">
                  <c:v>Caulfield East</c:v>
                </c:pt>
                <c:pt idx="339">
                  <c:v>Burnside Heights</c:v>
                </c:pt>
                <c:pt idx="340">
                  <c:v>Rutherglen</c:v>
                </c:pt>
                <c:pt idx="341">
                  <c:v>Wurruk</c:v>
                </c:pt>
                <c:pt idx="342">
                  <c:v>St Arnaud</c:v>
                </c:pt>
                <c:pt idx="343">
                  <c:v>Ormond</c:v>
                </c:pt>
                <c:pt idx="344">
                  <c:v>Fairfield</c:v>
                </c:pt>
                <c:pt idx="345">
                  <c:v>Myrtleford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1268</c:v>
                </c:pt>
                <c:pt idx="1">
                  <c:v>1153</c:v>
                </c:pt>
                <c:pt idx="2">
                  <c:v>1052</c:v>
                </c:pt>
                <c:pt idx="3">
                  <c:v>1049</c:v>
                </c:pt>
                <c:pt idx="4">
                  <c:v>939</c:v>
                </c:pt>
                <c:pt idx="5">
                  <c:v>859</c:v>
                </c:pt>
                <c:pt idx="6">
                  <c:v>837</c:v>
                </c:pt>
                <c:pt idx="7">
                  <c:v>814</c:v>
                </c:pt>
                <c:pt idx="8">
                  <c:v>796</c:v>
                </c:pt>
                <c:pt idx="9">
                  <c:v>785</c:v>
                </c:pt>
                <c:pt idx="10">
                  <c:v>783</c:v>
                </c:pt>
                <c:pt idx="11">
                  <c:v>781</c:v>
                </c:pt>
                <c:pt idx="12">
                  <c:v>772</c:v>
                </c:pt>
                <c:pt idx="13">
                  <c:v>767</c:v>
                </c:pt>
                <c:pt idx="14">
                  <c:v>754</c:v>
                </c:pt>
                <c:pt idx="15">
                  <c:v>750</c:v>
                </c:pt>
                <c:pt idx="16">
                  <c:v>733</c:v>
                </c:pt>
                <c:pt idx="17">
                  <c:v>727</c:v>
                </c:pt>
                <c:pt idx="18">
                  <c:v>695</c:v>
                </c:pt>
                <c:pt idx="19">
                  <c:v>694</c:v>
                </c:pt>
                <c:pt idx="20">
                  <c:v>668</c:v>
                </c:pt>
                <c:pt idx="21">
                  <c:v>663</c:v>
                </c:pt>
                <c:pt idx="22">
                  <c:v>653</c:v>
                </c:pt>
                <c:pt idx="23">
                  <c:v>620</c:v>
                </c:pt>
                <c:pt idx="24">
                  <c:v>616</c:v>
                </c:pt>
                <c:pt idx="25">
                  <c:v>609</c:v>
                </c:pt>
                <c:pt idx="26">
                  <c:v>589</c:v>
                </c:pt>
                <c:pt idx="27">
                  <c:v>576</c:v>
                </c:pt>
                <c:pt idx="28">
                  <c:v>574</c:v>
                </c:pt>
                <c:pt idx="29">
                  <c:v>555</c:v>
                </c:pt>
                <c:pt idx="30">
                  <c:v>555</c:v>
                </c:pt>
                <c:pt idx="31">
                  <c:v>541</c:v>
                </c:pt>
                <c:pt idx="32">
                  <c:v>530</c:v>
                </c:pt>
                <c:pt idx="33">
                  <c:v>524</c:v>
                </c:pt>
                <c:pt idx="34">
                  <c:v>524</c:v>
                </c:pt>
                <c:pt idx="35">
                  <c:v>523</c:v>
                </c:pt>
                <c:pt idx="36">
                  <c:v>516</c:v>
                </c:pt>
                <c:pt idx="37">
                  <c:v>514</c:v>
                </c:pt>
                <c:pt idx="38">
                  <c:v>502</c:v>
                </c:pt>
                <c:pt idx="39">
                  <c:v>499</c:v>
                </c:pt>
                <c:pt idx="40">
                  <c:v>498</c:v>
                </c:pt>
                <c:pt idx="41">
                  <c:v>497</c:v>
                </c:pt>
                <c:pt idx="42">
                  <c:v>493</c:v>
                </c:pt>
                <c:pt idx="43">
                  <c:v>480</c:v>
                </c:pt>
                <c:pt idx="44">
                  <c:v>474</c:v>
                </c:pt>
                <c:pt idx="45">
                  <c:v>473</c:v>
                </c:pt>
                <c:pt idx="46">
                  <c:v>455</c:v>
                </c:pt>
                <c:pt idx="47">
                  <c:v>447</c:v>
                </c:pt>
                <c:pt idx="48">
                  <c:v>439</c:v>
                </c:pt>
                <c:pt idx="49">
                  <c:v>436</c:v>
                </c:pt>
                <c:pt idx="50">
                  <c:v>434</c:v>
                </c:pt>
                <c:pt idx="51">
                  <c:v>424</c:v>
                </c:pt>
                <c:pt idx="52">
                  <c:v>419</c:v>
                </c:pt>
                <c:pt idx="53">
                  <c:v>417</c:v>
                </c:pt>
                <c:pt idx="54">
                  <c:v>413</c:v>
                </c:pt>
                <c:pt idx="55">
                  <c:v>405</c:v>
                </c:pt>
                <c:pt idx="56">
                  <c:v>404</c:v>
                </c:pt>
                <c:pt idx="57">
                  <c:v>401</c:v>
                </c:pt>
                <c:pt idx="58">
                  <c:v>391</c:v>
                </c:pt>
                <c:pt idx="59">
                  <c:v>389</c:v>
                </c:pt>
                <c:pt idx="60">
                  <c:v>373</c:v>
                </c:pt>
                <c:pt idx="61">
                  <c:v>365</c:v>
                </c:pt>
                <c:pt idx="62">
                  <c:v>363</c:v>
                </c:pt>
                <c:pt idx="63">
                  <c:v>360</c:v>
                </c:pt>
                <c:pt idx="64">
                  <c:v>360</c:v>
                </c:pt>
                <c:pt idx="65">
                  <c:v>358</c:v>
                </c:pt>
                <c:pt idx="66">
                  <c:v>358</c:v>
                </c:pt>
                <c:pt idx="67">
                  <c:v>348</c:v>
                </c:pt>
                <c:pt idx="68">
                  <c:v>343</c:v>
                </c:pt>
                <c:pt idx="69">
                  <c:v>336</c:v>
                </c:pt>
                <c:pt idx="70">
                  <c:v>332</c:v>
                </c:pt>
                <c:pt idx="71">
                  <c:v>331</c:v>
                </c:pt>
                <c:pt idx="72">
                  <c:v>324</c:v>
                </c:pt>
                <c:pt idx="73">
                  <c:v>321</c:v>
                </c:pt>
                <c:pt idx="74">
                  <c:v>317</c:v>
                </c:pt>
                <c:pt idx="75">
                  <c:v>315</c:v>
                </c:pt>
                <c:pt idx="76">
                  <c:v>315</c:v>
                </c:pt>
                <c:pt idx="77">
                  <c:v>313</c:v>
                </c:pt>
                <c:pt idx="78">
                  <c:v>312</c:v>
                </c:pt>
                <c:pt idx="79">
                  <c:v>304</c:v>
                </c:pt>
                <c:pt idx="80">
                  <c:v>301</c:v>
                </c:pt>
                <c:pt idx="81">
                  <c:v>299</c:v>
                </c:pt>
                <c:pt idx="82">
                  <c:v>295</c:v>
                </c:pt>
                <c:pt idx="83">
                  <c:v>294</c:v>
                </c:pt>
                <c:pt idx="84">
                  <c:v>292</c:v>
                </c:pt>
                <c:pt idx="85">
                  <c:v>292</c:v>
                </c:pt>
                <c:pt idx="86">
                  <c:v>291</c:v>
                </c:pt>
                <c:pt idx="87">
                  <c:v>289</c:v>
                </c:pt>
                <c:pt idx="88">
                  <c:v>288</c:v>
                </c:pt>
                <c:pt idx="89">
                  <c:v>284</c:v>
                </c:pt>
                <c:pt idx="90">
                  <c:v>281</c:v>
                </c:pt>
                <c:pt idx="91">
                  <c:v>279</c:v>
                </c:pt>
                <c:pt idx="92">
                  <c:v>278</c:v>
                </c:pt>
                <c:pt idx="93">
                  <c:v>277</c:v>
                </c:pt>
                <c:pt idx="94">
                  <c:v>272</c:v>
                </c:pt>
                <c:pt idx="95">
                  <c:v>272</c:v>
                </c:pt>
                <c:pt idx="96">
                  <c:v>271</c:v>
                </c:pt>
                <c:pt idx="97">
                  <c:v>270</c:v>
                </c:pt>
                <c:pt idx="98">
                  <c:v>269</c:v>
                </c:pt>
                <c:pt idx="99">
                  <c:v>267</c:v>
                </c:pt>
                <c:pt idx="100">
                  <c:v>263</c:v>
                </c:pt>
                <c:pt idx="101">
                  <c:v>261</c:v>
                </c:pt>
                <c:pt idx="102">
                  <c:v>259</c:v>
                </c:pt>
                <c:pt idx="103">
                  <c:v>258</c:v>
                </c:pt>
                <c:pt idx="104">
                  <c:v>257</c:v>
                </c:pt>
                <c:pt idx="105">
                  <c:v>257</c:v>
                </c:pt>
                <c:pt idx="106">
                  <c:v>256</c:v>
                </c:pt>
                <c:pt idx="107">
                  <c:v>254</c:v>
                </c:pt>
                <c:pt idx="108">
                  <c:v>250</c:v>
                </c:pt>
                <c:pt idx="109">
                  <c:v>247</c:v>
                </c:pt>
                <c:pt idx="110">
                  <c:v>245</c:v>
                </c:pt>
                <c:pt idx="111">
                  <c:v>245</c:v>
                </c:pt>
                <c:pt idx="112">
                  <c:v>244</c:v>
                </c:pt>
                <c:pt idx="113">
                  <c:v>242</c:v>
                </c:pt>
                <c:pt idx="114">
                  <c:v>242</c:v>
                </c:pt>
                <c:pt idx="115">
                  <c:v>240</c:v>
                </c:pt>
                <c:pt idx="116">
                  <c:v>237</c:v>
                </c:pt>
                <c:pt idx="117">
                  <c:v>233</c:v>
                </c:pt>
                <c:pt idx="118">
                  <c:v>232</c:v>
                </c:pt>
                <c:pt idx="119">
                  <c:v>230</c:v>
                </c:pt>
                <c:pt idx="120">
                  <c:v>229</c:v>
                </c:pt>
                <c:pt idx="121">
                  <c:v>227</c:v>
                </c:pt>
                <c:pt idx="122">
                  <c:v>223</c:v>
                </c:pt>
                <c:pt idx="123">
                  <c:v>218</c:v>
                </c:pt>
                <c:pt idx="124">
                  <c:v>216</c:v>
                </c:pt>
                <c:pt idx="125">
                  <c:v>216</c:v>
                </c:pt>
                <c:pt idx="126">
                  <c:v>216</c:v>
                </c:pt>
                <c:pt idx="127">
                  <c:v>211</c:v>
                </c:pt>
                <c:pt idx="128">
                  <c:v>203</c:v>
                </c:pt>
                <c:pt idx="129">
                  <c:v>199</c:v>
                </c:pt>
                <c:pt idx="130">
                  <c:v>197</c:v>
                </c:pt>
                <c:pt idx="131">
                  <c:v>195</c:v>
                </c:pt>
                <c:pt idx="132">
                  <c:v>194</c:v>
                </c:pt>
                <c:pt idx="133">
                  <c:v>193</c:v>
                </c:pt>
                <c:pt idx="134">
                  <c:v>192</c:v>
                </c:pt>
                <c:pt idx="135">
                  <c:v>191</c:v>
                </c:pt>
                <c:pt idx="136">
                  <c:v>187</c:v>
                </c:pt>
                <c:pt idx="137">
                  <c:v>186</c:v>
                </c:pt>
                <c:pt idx="138">
                  <c:v>184</c:v>
                </c:pt>
                <c:pt idx="139">
                  <c:v>183</c:v>
                </c:pt>
                <c:pt idx="140">
                  <c:v>183</c:v>
                </c:pt>
                <c:pt idx="141">
                  <c:v>182</c:v>
                </c:pt>
                <c:pt idx="142">
                  <c:v>180</c:v>
                </c:pt>
                <c:pt idx="143">
                  <c:v>176</c:v>
                </c:pt>
                <c:pt idx="144">
                  <c:v>176</c:v>
                </c:pt>
                <c:pt idx="145">
                  <c:v>176</c:v>
                </c:pt>
                <c:pt idx="146">
                  <c:v>173</c:v>
                </c:pt>
                <c:pt idx="147">
                  <c:v>172</c:v>
                </c:pt>
                <c:pt idx="148">
                  <c:v>169</c:v>
                </c:pt>
                <c:pt idx="149">
                  <c:v>168</c:v>
                </c:pt>
                <c:pt idx="150">
                  <c:v>165</c:v>
                </c:pt>
                <c:pt idx="151">
                  <c:v>163</c:v>
                </c:pt>
                <c:pt idx="152">
                  <c:v>163</c:v>
                </c:pt>
                <c:pt idx="153">
                  <c:v>163</c:v>
                </c:pt>
                <c:pt idx="154">
                  <c:v>160</c:v>
                </c:pt>
                <c:pt idx="155">
                  <c:v>158</c:v>
                </c:pt>
                <c:pt idx="156">
                  <c:v>158</c:v>
                </c:pt>
                <c:pt idx="157">
                  <c:v>157</c:v>
                </c:pt>
                <c:pt idx="158">
                  <c:v>156</c:v>
                </c:pt>
                <c:pt idx="159">
                  <c:v>156</c:v>
                </c:pt>
                <c:pt idx="160">
                  <c:v>156</c:v>
                </c:pt>
                <c:pt idx="161">
                  <c:v>154</c:v>
                </c:pt>
                <c:pt idx="162">
                  <c:v>154</c:v>
                </c:pt>
                <c:pt idx="163">
                  <c:v>154</c:v>
                </c:pt>
                <c:pt idx="164">
                  <c:v>152</c:v>
                </c:pt>
                <c:pt idx="165">
                  <c:v>151</c:v>
                </c:pt>
                <c:pt idx="166">
                  <c:v>151</c:v>
                </c:pt>
                <c:pt idx="167">
                  <c:v>148</c:v>
                </c:pt>
                <c:pt idx="168">
                  <c:v>142</c:v>
                </c:pt>
                <c:pt idx="169">
                  <c:v>142</c:v>
                </c:pt>
                <c:pt idx="170">
                  <c:v>142</c:v>
                </c:pt>
                <c:pt idx="171">
                  <c:v>142</c:v>
                </c:pt>
                <c:pt idx="172">
                  <c:v>139</c:v>
                </c:pt>
                <c:pt idx="173">
                  <c:v>138</c:v>
                </c:pt>
                <c:pt idx="174">
                  <c:v>137</c:v>
                </c:pt>
                <c:pt idx="175">
                  <c:v>137</c:v>
                </c:pt>
                <c:pt idx="176">
                  <c:v>137</c:v>
                </c:pt>
                <c:pt idx="177">
                  <c:v>137</c:v>
                </c:pt>
                <c:pt idx="178">
                  <c:v>136</c:v>
                </c:pt>
                <c:pt idx="179">
                  <c:v>133</c:v>
                </c:pt>
                <c:pt idx="180">
                  <c:v>133</c:v>
                </c:pt>
                <c:pt idx="181">
                  <c:v>131</c:v>
                </c:pt>
                <c:pt idx="182">
                  <c:v>130</c:v>
                </c:pt>
                <c:pt idx="183">
                  <c:v>130</c:v>
                </c:pt>
                <c:pt idx="184">
                  <c:v>130</c:v>
                </c:pt>
                <c:pt idx="185">
                  <c:v>129</c:v>
                </c:pt>
                <c:pt idx="186">
                  <c:v>128</c:v>
                </c:pt>
                <c:pt idx="187">
                  <c:v>127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124</c:v>
                </c:pt>
                <c:pt idx="192">
                  <c:v>123</c:v>
                </c:pt>
                <c:pt idx="193">
                  <c:v>122</c:v>
                </c:pt>
                <c:pt idx="194">
                  <c:v>122</c:v>
                </c:pt>
                <c:pt idx="195">
                  <c:v>121</c:v>
                </c:pt>
                <c:pt idx="196">
                  <c:v>120</c:v>
                </c:pt>
                <c:pt idx="197">
                  <c:v>117</c:v>
                </c:pt>
                <c:pt idx="198">
                  <c:v>117</c:v>
                </c:pt>
                <c:pt idx="199">
                  <c:v>117</c:v>
                </c:pt>
                <c:pt idx="200">
                  <c:v>116</c:v>
                </c:pt>
                <c:pt idx="201">
                  <c:v>116</c:v>
                </c:pt>
                <c:pt idx="202">
                  <c:v>115</c:v>
                </c:pt>
                <c:pt idx="203">
                  <c:v>115</c:v>
                </c:pt>
                <c:pt idx="204">
                  <c:v>115</c:v>
                </c:pt>
                <c:pt idx="205">
                  <c:v>115</c:v>
                </c:pt>
                <c:pt idx="206">
                  <c:v>114</c:v>
                </c:pt>
                <c:pt idx="207">
                  <c:v>114</c:v>
                </c:pt>
                <c:pt idx="208">
                  <c:v>114</c:v>
                </c:pt>
                <c:pt idx="209">
                  <c:v>112</c:v>
                </c:pt>
                <c:pt idx="210">
                  <c:v>111</c:v>
                </c:pt>
                <c:pt idx="211">
                  <c:v>110</c:v>
                </c:pt>
                <c:pt idx="212">
                  <c:v>110</c:v>
                </c:pt>
                <c:pt idx="213">
                  <c:v>108</c:v>
                </c:pt>
                <c:pt idx="214">
                  <c:v>108</c:v>
                </c:pt>
                <c:pt idx="215">
                  <c:v>107</c:v>
                </c:pt>
                <c:pt idx="216">
                  <c:v>106</c:v>
                </c:pt>
                <c:pt idx="217">
                  <c:v>106</c:v>
                </c:pt>
                <c:pt idx="218">
                  <c:v>106</c:v>
                </c:pt>
                <c:pt idx="219">
                  <c:v>105</c:v>
                </c:pt>
                <c:pt idx="220">
                  <c:v>105</c:v>
                </c:pt>
                <c:pt idx="221">
                  <c:v>105</c:v>
                </c:pt>
                <c:pt idx="222">
                  <c:v>103</c:v>
                </c:pt>
                <c:pt idx="223">
                  <c:v>103</c:v>
                </c:pt>
                <c:pt idx="224">
                  <c:v>102</c:v>
                </c:pt>
                <c:pt idx="225">
                  <c:v>102</c:v>
                </c:pt>
                <c:pt idx="226">
                  <c:v>102</c:v>
                </c:pt>
                <c:pt idx="227">
                  <c:v>102</c:v>
                </c:pt>
                <c:pt idx="228">
                  <c:v>102</c:v>
                </c:pt>
                <c:pt idx="229">
                  <c:v>100</c:v>
                </c:pt>
                <c:pt idx="230">
                  <c:v>99</c:v>
                </c:pt>
                <c:pt idx="231">
                  <c:v>98</c:v>
                </c:pt>
                <c:pt idx="232">
                  <c:v>98</c:v>
                </c:pt>
                <c:pt idx="233">
                  <c:v>98</c:v>
                </c:pt>
                <c:pt idx="234">
                  <c:v>98</c:v>
                </c:pt>
                <c:pt idx="235">
                  <c:v>98</c:v>
                </c:pt>
                <c:pt idx="236">
                  <c:v>98</c:v>
                </c:pt>
                <c:pt idx="237">
                  <c:v>97</c:v>
                </c:pt>
                <c:pt idx="238">
                  <c:v>97</c:v>
                </c:pt>
                <c:pt idx="239">
                  <c:v>97</c:v>
                </c:pt>
                <c:pt idx="240">
                  <c:v>96</c:v>
                </c:pt>
                <c:pt idx="241">
                  <c:v>96</c:v>
                </c:pt>
                <c:pt idx="242">
                  <c:v>96</c:v>
                </c:pt>
                <c:pt idx="243">
                  <c:v>94</c:v>
                </c:pt>
                <c:pt idx="244">
                  <c:v>94</c:v>
                </c:pt>
                <c:pt idx="245">
                  <c:v>93</c:v>
                </c:pt>
                <c:pt idx="246">
                  <c:v>93</c:v>
                </c:pt>
                <c:pt idx="247">
                  <c:v>93</c:v>
                </c:pt>
                <c:pt idx="248">
                  <c:v>92</c:v>
                </c:pt>
                <c:pt idx="249">
                  <c:v>91</c:v>
                </c:pt>
                <c:pt idx="250">
                  <c:v>91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88</c:v>
                </c:pt>
                <c:pt idx="256">
                  <c:v>88</c:v>
                </c:pt>
                <c:pt idx="257">
                  <c:v>88</c:v>
                </c:pt>
                <c:pt idx="258">
                  <c:v>85</c:v>
                </c:pt>
                <c:pt idx="259">
                  <c:v>85</c:v>
                </c:pt>
                <c:pt idx="260">
                  <c:v>85</c:v>
                </c:pt>
                <c:pt idx="261">
                  <c:v>85</c:v>
                </c:pt>
                <c:pt idx="262">
                  <c:v>84</c:v>
                </c:pt>
                <c:pt idx="263">
                  <c:v>84</c:v>
                </c:pt>
                <c:pt idx="264">
                  <c:v>84</c:v>
                </c:pt>
                <c:pt idx="265">
                  <c:v>83</c:v>
                </c:pt>
                <c:pt idx="266">
                  <c:v>82</c:v>
                </c:pt>
                <c:pt idx="267">
                  <c:v>81</c:v>
                </c:pt>
                <c:pt idx="268">
                  <c:v>80</c:v>
                </c:pt>
                <c:pt idx="269">
                  <c:v>80</c:v>
                </c:pt>
                <c:pt idx="270">
                  <c:v>80</c:v>
                </c:pt>
                <c:pt idx="271">
                  <c:v>79</c:v>
                </c:pt>
                <c:pt idx="272">
                  <c:v>79</c:v>
                </c:pt>
                <c:pt idx="273">
                  <c:v>79</c:v>
                </c:pt>
                <c:pt idx="274">
                  <c:v>78</c:v>
                </c:pt>
                <c:pt idx="275">
                  <c:v>78</c:v>
                </c:pt>
                <c:pt idx="276">
                  <c:v>77</c:v>
                </c:pt>
                <c:pt idx="277">
                  <c:v>77</c:v>
                </c:pt>
                <c:pt idx="278">
                  <c:v>77</c:v>
                </c:pt>
                <c:pt idx="279">
                  <c:v>77</c:v>
                </c:pt>
                <c:pt idx="280">
                  <c:v>75</c:v>
                </c:pt>
                <c:pt idx="281">
                  <c:v>74</c:v>
                </c:pt>
                <c:pt idx="282">
                  <c:v>73</c:v>
                </c:pt>
                <c:pt idx="283">
                  <c:v>73</c:v>
                </c:pt>
                <c:pt idx="284">
                  <c:v>72</c:v>
                </c:pt>
                <c:pt idx="285">
                  <c:v>71</c:v>
                </c:pt>
                <c:pt idx="286">
                  <c:v>71</c:v>
                </c:pt>
                <c:pt idx="287">
                  <c:v>71</c:v>
                </c:pt>
                <c:pt idx="288">
                  <c:v>70</c:v>
                </c:pt>
                <c:pt idx="289">
                  <c:v>70</c:v>
                </c:pt>
                <c:pt idx="290">
                  <c:v>69</c:v>
                </c:pt>
                <c:pt idx="291">
                  <c:v>69</c:v>
                </c:pt>
                <c:pt idx="292">
                  <c:v>69</c:v>
                </c:pt>
                <c:pt idx="293">
                  <c:v>68</c:v>
                </c:pt>
                <c:pt idx="294">
                  <c:v>68</c:v>
                </c:pt>
                <c:pt idx="295">
                  <c:v>67</c:v>
                </c:pt>
                <c:pt idx="296">
                  <c:v>67</c:v>
                </c:pt>
                <c:pt idx="297">
                  <c:v>66</c:v>
                </c:pt>
                <c:pt idx="298">
                  <c:v>65</c:v>
                </c:pt>
                <c:pt idx="299">
                  <c:v>65</c:v>
                </c:pt>
                <c:pt idx="300">
                  <c:v>64</c:v>
                </c:pt>
                <c:pt idx="301">
                  <c:v>64</c:v>
                </c:pt>
                <c:pt idx="302">
                  <c:v>64</c:v>
                </c:pt>
                <c:pt idx="303">
                  <c:v>63</c:v>
                </c:pt>
                <c:pt idx="304">
                  <c:v>62</c:v>
                </c:pt>
                <c:pt idx="305">
                  <c:v>61</c:v>
                </c:pt>
                <c:pt idx="306">
                  <c:v>59</c:v>
                </c:pt>
                <c:pt idx="307">
                  <c:v>59</c:v>
                </c:pt>
                <c:pt idx="308">
                  <c:v>59</c:v>
                </c:pt>
                <c:pt idx="309">
                  <c:v>59</c:v>
                </c:pt>
                <c:pt idx="310">
                  <c:v>58</c:v>
                </c:pt>
                <c:pt idx="311">
                  <c:v>58</c:v>
                </c:pt>
                <c:pt idx="312">
                  <c:v>58</c:v>
                </c:pt>
                <c:pt idx="313">
                  <c:v>57</c:v>
                </c:pt>
                <c:pt idx="314">
                  <c:v>57</c:v>
                </c:pt>
                <c:pt idx="315">
                  <c:v>54</c:v>
                </c:pt>
                <c:pt idx="316">
                  <c:v>54</c:v>
                </c:pt>
                <c:pt idx="317">
                  <c:v>54</c:v>
                </c:pt>
                <c:pt idx="318">
                  <c:v>54</c:v>
                </c:pt>
                <c:pt idx="319">
                  <c:v>53</c:v>
                </c:pt>
                <c:pt idx="320">
                  <c:v>53</c:v>
                </c:pt>
                <c:pt idx="321">
                  <c:v>53</c:v>
                </c:pt>
                <c:pt idx="322">
                  <c:v>52</c:v>
                </c:pt>
                <c:pt idx="323">
                  <c:v>52</c:v>
                </c:pt>
                <c:pt idx="324">
                  <c:v>51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49</c:v>
                </c:pt>
                <c:pt idx="329">
                  <c:v>49</c:v>
                </c:pt>
                <c:pt idx="330">
                  <c:v>49</c:v>
                </c:pt>
                <c:pt idx="331">
                  <c:v>48</c:v>
                </c:pt>
                <c:pt idx="332">
                  <c:v>48</c:v>
                </c:pt>
                <c:pt idx="333">
                  <c:v>48</c:v>
                </c:pt>
                <c:pt idx="334">
                  <c:v>48</c:v>
                </c:pt>
                <c:pt idx="335">
                  <c:v>48</c:v>
                </c:pt>
                <c:pt idx="336">
                  <c:v>47</c:v>
                </c:pt>
                <c:pt idx="337">
                  <c:v>46</c:v>
                </c:pt>
                <c:pt idx="338">
                  <c:v>46</c:v>
                </c:pt>
                <c:pt idx="339">
                  <c:v>46</c:v>
                </c:pt>
                <c:pt idx="340">
                  <c:v>45</c:v>
                </c:pt>
                <c:pt idx="341">
                  <c:v>44</c:v>
                </c:pt>
                <c:pt idx="342">
                  <c:v>44</c:v>
                </c:pt>
                <c:pt idx="343">
                  <c:v>44</c:v>
                </c:pt>
                <c:pt idx="344">
                  <c:v>44</c:v>
                </c:pt>
                <c:pt idx="34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26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71438</xdr:rowOff>
        </xdr:from>
        <xdr:to>
          <xdr:col>5</xdr:col>
          <xdr:colOff>42863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14288</xdr:colOff>
          <xdr:row>11</xdr:row>
          <xdr:rowOff>0</xdr:rowOff>
        </xdr:from>
        <xdr:to>
          <xdr:col>20</xdr:col>
          <xdr:colOff>280988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14288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14288</xdr:colOff>
          <xdr:row>9</xdr:row>
          <xdr:rowOff>14288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330208</xdr:colOff>
      <xdr:row>14</xdr:row>
      <xdr:rowOff>62296</xdr:rowOff>
    </xdr:from>
    <xdr:to>
      <xdr:col>25</xdr:col>
      <xdr:colOff>673108</xdr:colOff>
      <xdr:row>34</xdr:row>
      <xdr:rowOff>114684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71438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zoomScale="95" zoomScaleNormal="95" workbookViewId="0">
      <pane xSplit="2" ySplit="4" topLeftCell="E5" activePane="bottomRight" state="frozen"/>
      <selection pane="topRight" activeCell="C1" sqref="C1"/>
      <selection pane="bottomLeft" activeCell="A6" sqref="A6"/>
      <selection pane="bottomRight" activeCell="A30" sqref="A30:XFD30"/>
    </sheetView>
  </sheetViews>
  <sheetFormatPr defaultColWidth="15.73046875" defaultRowHeight="13.15" x14ac:dyDescent="0.4"/>
  <cols>
    <col min="1" max="1" width="3.796875" style="12" customWidth="1"/>
    <col min="2" max="2" width="20.33203125" style="14" customWidth="1"/>
    <col min="3" max="7" width="13.73046875" style="14" customWidth="1"/>
    <col min="8" max="8" width="15.33203125" style="14" customWidth="1"/>
    <col min="9" max="16" width="13.73046875" style="14" customWidth="1"/>
    <col min="17" max="17" width="3.73046875" style="14" customWidth="1"/>
    <col min="18" max="19" width="16" customWidth="1"/>
    <col min="20" max="20" width="13.73046875" style="14" customWidth="1"/>
    <col min="21" max="21" width="3.19921875" style="14" customWidth="1"/>
    <col min="22" max="16384" width="15.73046875" style="14"/>
  </cols>
  <sheetData>
    <row r="1" spans="1:23" s="12" customFormat="1" ht="21" x14ac:dyDescent="0.65">
      <c r="B1" s="17" t="s">
        <v>524</v>
      </c>
      <c r="R1" s="17" t="s">
        <v>120</v>
      </c>
      <c r="S1"/>
    </row>
    <row r="2" spans="1:23" x14ac:dyDescent="0.4">
      <c r="B2" s="18" t="s">
        <v>103</v>
      </c>
      <c r="R2" s="18" t="s">
        <v>103</v>
      </c>
    </row>
    <row r="3" spans="1:23" ht="10.5" x14ac:dyDescent="0.3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  <c r="I3" s="29">
        <v>9</v>
      </c>
      <c r="J3" s="29">
        <v>10</v>
      </c>
      <c r="K3" s="29">
        <v>11</v>
      </c>
      <c r="L3" s="29">
        <v>12</v>
      </c>
      <c r="M3" s="29">
        <v>13</v>
      </c>
      <c r="N3" s="29">
        <v>14</v>
      </c>
      <c r="O3" s="29">
        <v>15</v>
      </c>
      <c r="P3" s="29">
        <v>16</v>
      </c>
      <c r="Q3" s="29">
        <v>17</v>
      </c>
      <c r="R3" s="29">
        <v>18</v>
      </c>
      <c r="S3" s="29">
        <v>19</v>
      </c>
      <c r="T3" s="29">
        <v>20</v>
      </c>
      <c r="U3" s="29">
        <v>21</v>
      </c>
      <c r="V3" s="29">
        <v>22</v>
      </c>
      <c r="W3" s="29">
        <v>23</v>
      </c>
    </row>
    <row r="4" spans="1:23" s="18" customFormat="1" ht="45.75" customHeight="1" x14ac:dyDescent="0.35">
      <c r="B4" s="24"/>
      <c r="C4" s="25" t="s">
        <v>14</v>
      </c>
      <c r="D4" s="25" t="s">
        <v>15</v>
      </c>
      <c r="E4" s="25" t="s">
        <v>16</v>
      </c>
      <c r="F4" s="25" t="s">
        <v>17</v>
      </c>
      <c r="G4" s="25" t="s">
        <v>18</v>
      </c>
      <c r="H4" s="25" t="s">
        <v>19</v>
      </c>
      <c r="I4" s="25" t="s">
        <v>20</v>
      </c>
      <c r="J4" s="25" t="s">
        <v>21</v>
      </c>
      <c r="K4" s="25" t="s">
        <v>22</v>
      </c>
      <c r="L4" s="25" t="s">
        <v>23</v>
      </c>
      <c r="M4" s="25" t="s">
        <v>24</v>
      </c>
      <c r="N4" s="25" t="s">
        <v>25</v>
      </c>
      <c r="O4" s="25" t="s">
        <v>116</v>
      </c>
      <c r="P4" s="26" t="s">
        <v>118</v>
      </c>
      <c r="R4" s="25" t="s">
        <v>119</v>
      </c>
      <c r="S4" s="25" t="s">
        <v>116</v>
      </c>
      <c r="T4" s="26" t="s">
        <v>118</v>
      </c>
      <c r="V4" s="25" t="s">
        <v>199</v>
      </c>
      <c r="W4" s="25" t="s">
        <v>200</v>
      </c>
    </row>
    <row r="5" spans="1:23" ht="10.5" x14ac:dyDescent="0.3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372</v>
      </c>
      <c r="H5" s="19">
        <v>14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79</v>
      </c>
      <c r="P5" s="21">
        <f>O5/N5*100</f>
        <v>1.0865080456608445</v>
      </c>
      <c r="R5" s="19">
        <v>6697</v>
      </c>
      <c r="S5" s="19">
        <v>112</v>
      </c>
      <c r="T5" s="21">
        <v>1.6723906226668657</v>
      </c>
      <c r="V5" s="27">
        <f>O5-S5</f>
        <v>-33</v>
      </c>
      <c r="W5" s="28">
        <f>P5-T5</f>
        <v>-0.5858825770060212</v>
      </c>
    </row>
    <row r="6" spans="1:23" ht="10.5" x14ac:dyDescent="0.3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263</v>
      </c>
      <c r="H6" s="19">
        <v>8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110</v>
      </c>
      <c r="P6" s="21">
        <f t="shared" ref="P6:P69" si="1">O6/N6*100</f>
        <v>1.9967326193501542</v>
      </c>
      <c r="R6" s="19">
        <v>5129</v>
      </c>
      <c r="S6" s="19">
        <v>186</v>
      </c>
      <c r="T6" s="21">
        <v>3.6264379021251707</v>
      </c>
      <c r="V6" s="27">
        <f t="shared" ref="V6:V69" si="2">O6-S6</f>
        <v>-76</v>
      </c>
      <c r="W6" s="28">
        <f t="shared" ref="W6:W69" si="3">P6-T6</f>
        <v>-1.6297052827750165</v>
      </c>
    </row>
    <row r="7" spans="1:23" ht="10.5" x14ac:dyDescent="0.3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2137</v>
      </c>
      <c r="H7" s="19">
        <v>349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1762</v>
      </c>
      <c r="P7" s="21">
        <f t="shared" si="1"/>
        <v>3.4997119987288219</v>
      </c>
      <c r="R7" s="19">
        <v>36247</v>
      </c>
      <c r="S7" s="19">
        <v>1796</v>
      </c>
      <c r="T7" s="21">
        <v>4.954892818716031</v>
      </c>
      <c r="V7" s="27">
        <f t="shared" si="2"/>
        <v>-34</v>
      </c>
      <c r="W7" s="28">
        <f t="shared" si="3"/>
        <v>-1.4551808199872092</v>
      </c>
    </row>
    <row r="8" spans="1:23" ht="10.5" x14ac:dyDescent="0.3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1709</v>
      </c>
      <c r="H8" s="19">
        <v>330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1768</v>
      </c>
      <c r="P8" s="21">
        <f t="shared" si="1"/>
        <v>3.3338990401840434</v>
      </c>
      <c r="R8" s="19">
        <v>46283</v>
      </c>
      <c r="S8" s="19">
        <v>1882</v>
      </c>
      <c r="T8" s="21">
        <v>4.0662878378670353</v>
      </c>
      <c r="V8" s="27">
        <f t="shared" si="2"/>
        <v>-114</v>
      </c>
      <c r="W8" s="28">
        <f t="shared" si="3"/>
        <v>-0.73238879768299192</v>
      </c>
    </row>
    <row r="9" spans="1:23" ht="10.5" x14ac:dyDescent="0.3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915</v>
      </c>
      <c r="H9" s="19">
        <v>84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318</v>
      </c>
      <c r="P9" s="21">
        <f t="shared" si="1"/>
        <v>1.0972706255822779</v>
      </c>
      <c r="R9" s="19">
        <v>21522</v>
      </c>
      <c r="S9" s="19">
        <v>271</v>
      </c>
      <c r="T9" s="21">
        <v>1.2591766564445683</v>
      </c>
      <c r="V9" s="27">
        <f t="shared" si="2"/>
        <v>47</v>
      </c>
      <c r="W9" s="28">
        <f t="shared" si="3"/>
        <v>-0.16190603086229038</v>
      </c>
    </row>
    <row r="10" spans="1:23" ht="10.5" x14ac:dyDescent="0.3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923</v>
      </c>
      <c r="H10" s="19">
        <v>36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329</v>
      </c>
      <c r="P10" s="21">
        <f t="shared" si="1"/>
        <v>1.3416523937688607</v>
      </c>
      <c r="R10" s="19">
        <v>15843</v>
      </c>
      <c r="S10" s="19">
        <v>356</v>
      </c>
      <c r="T10" s="21">
        <v>2.2470491699804329</v>
      </c>
      <c r="V10" s="27">
        <f t="shared" si="2"/>
        <v>-27</v>
      </c>
      <c r="W10" s="28">
        <f t="shared" si="3"/>
        <v>-0.90539677621157222</v>
      </c>
    </row>
    <row r="11" spans="1:23" ht="10.5" x14ac:dyDescent="0.3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1284</v>
      </c>
      <c r="H11" s="19">
        <v>122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813</v>
      </c>
      <c r="P11" s="21">
        <f t="shared" si="1"/>
        <v>1.8862233771054708</v>
      </c>
      <c r="R11" s="19">
        <v>36862</v>
      </c>
      <c r="S11" s="19">
        <v>1049</v>
      </c>
      <c r="T11" s="21">
        <v>2.8457490098204112</v>
      </c>
      <c r="V11" s="27">
        <f t="shared" si="2"/>
        <v>-236</v>
      </c>
      <c r="W11" s="28">
        <f t="shared" si="3"/>
        <v>-0.9595256327149404</v>
      </c>
    </row>
    <row r="12" spans="1:23" ht="10.5" x14ac:dyDescent="0.3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260</v>
      </c>
      <c r="H12" s="19">
        <v>25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246</v>
      </c>
      <c r="P12" s="21">
        <f t="shared" si="1"/>
        <v>3.4114547219525724</v>
      </c>
      <c r="R12" s="19">
        <v>6222</v>
      </c>
      <c r="S12" s="19">
        <v>285</v>
      </c>
      <c r="T12" s="21">
        <v>4.5805207328833166</v>
      </c>
      <c r="V12" s="27">
        <f t="shared" si="2"/>
        <v>-39</v>
      </c>
      <c r="W12" s="28">
        <f t="shared" si="3"/>
        <v>-1.1690660109307442</v>
      </c>
    </row>
    <row r="13" spans="1:23" ht="10.5" x14ac:dyDescent="0.3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2524</v>
      </c>
      <c r="H13" s="19">
        <v>198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610</v>
      </c>
      <c r="P13" s="21">
        <f t="shared" si="1"/>
        <v>0.83648730184849984</v>
      </c>
      <c r="R13" s="19">
        <v>63090</v>
      </c>
      <c r="S13" s="19">
        <v>948</v>
      </c>
      <c r="T13" s="21">
        <v>1.5026153114598193</v>
      </c>
      <c r="V13" s="27">
        <f t="shared" si="2"/>
        <v>-338</v>
      </c>
      <c r="W13" s="28">
        <f t="shared" si="3"/>
        <v>-0.66612800961131946</v>
      </c>
    </row>
    <row r="14" spans="1:23" ht="10.5" x14ac:dyDescent="0.3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3630</v>
      </c>
      <c r="H14" s="19">
        <v>356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1606</v>
      </c>
      <c r="P14" s="21">
        <f t="shared" si="1"/>
        <v>2.2345591406826117</v>
      </c>
      <c r="R14" s="19">
        <v>60073</v>
      </c>
      <c r="S14" s="19">
        <v>1370</v>
      </c>
      <c r="T14" s="21">
        <v>2.280558653638074</v>
      </c>
      <c r="V14" s="27">
        <f t="shared" si="2"/>
        <v>236</v>
      </c>
      <c r="W14" s="28">
        <f t="shared" si="3"/>
        <v>-4.599951295546223E-2</v>
      </c>
    </row>
    <row r="15" spans="1:23" ht="10.5" x14ac:dyDescent="0.3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194</v>
      </c>
      <c r="H15" s="19">
        <v>10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54</v>
      </c>
      <c r="P15" s="21">
        <f t="shared" si="1"/>
        <v>1.5896379158080658</v>
      </c>
      <c r="R15" s="19">
        <v>3315</v>
      </c>
      <c r="S15" s="19">
        <v>86</v>
      </c>
      <c r="T15" s="21">
        <v>2.5942684766214179</v>
      </c>
      <c r="V15" s="27">
        <f t="shared" si="2"/>
        <v>-32</v>
      </c>
      <c r="W15" s="28">
        <f t="shared" si="3"/>
        <v>-1.0046305608133521</v>
      </c>
    </row>
    <row r="16" spans="1:23" ht="10.5" x14ac:dyDescent="0.3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888</v>
      </c>
      <c r="H16" s="19">
        <v>85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582</v>
      </c>
      <c r="P16" s="21">
        <f t="shared" si="1"/>
        <v>3.2623318385650224</v>
      </c>
      <c r="R16" s="19">
        <v>15644</v>
      </c>
      <c r="S16" s="19">
        <v>698</v>
      </c>
      <c r="T16" s="21">
        <v>4.4617744822296084</v>
      </c>
      <c r="V16" s="27">
        <f t="shared" si="2"/>
        <v>-116</v>
      </c>
      <c r="W16" s="28">
        <f t="shared" si="3"/>
        <v>-1.199442643664586</v>
      </c>
    </row>
    <row r="17" spans="1:23" ht="10.5" x14ac:dyDescent="0.3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1318</v>
      </c>
      <c r="H17" s="19">
        <v>63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323</v>
      </c>
      <c r="P17" s="21">
        <f t="shared" si="1"/>
        <v>0.74196586497599526</v>
      </c>
      <c r="R17" s="19">
        <v>21045</v>
      </c>
      <c r="S17" s="19">
        <v>305</v>
      </c>
      <c r="T17" s="21">
        <v>1.4492753623188406</v>
      </c>
      <c r="V17" s="27">
        <f t="shared" si="2"/>
        <v>18</v>
      </c>
      <c r="W17" s="28">
        <f t="shared" si="3"/>
        <v>-0.70730949734284532</v>
      </c>
    </row>
    <row r="18" spans="1:23" ht="10.5" x14ac:dyDescent="0.3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3826</v>
      </c>
      <c r="H18" s="19">
        <v>228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1619</v>
      </c>
      <c r="P18" s="21">
        <f t="shared" si="1"/>
        <v>1.3197580579421881</v>
      </c>
      <c r="R18" s="19">
        <v>74960</v>
      </c>
      <c r="S18" s="19">
        <v>1585</v>
      </c>
      <c r="T18" s="21">
        <v>2.1144610458911419</v>
      </c>
      <c r="V18" s="27">
        <f t="shared" si="2"/>
        <v>34</v>
      </c>
      <c r="W18" s="28">
        <f t="shared" si="3"/>
        <v>-0.79470298794895378</v>
      </c>
    </row>
    <row r="19" spans="1:23" ht="10.5" x14ac:dyDescent="0.3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371</v>
      </c>
      <c r="H19" s="19">
        <v>54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221</v>
      </c>
      <c r="P19" s="21">
        <f t="shared" si="1"/>
        <v>3.1553398058252426</v>
      </c>
      <c r="R19" s="19">
        <v>5998</v>
      </c>
      <c r="S19" s="19">
        <v>242</v>
      </c>
      <c r="T19" s="21">
        <v>4.034678226075358</v>
      </c>
      <c r="V19" s="27">
        <f t="shared" si="2"/>
        <v>-21</v>
      </c>
      <c r="W19" s="28">
        <f t="shared" si="3"/>
        <v>-0.87933842025011533</v>
      </c>
    </row>
    <row r="20" spans="1:23" ht="10.5" x14ac:dyDescent="0.3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532</v>
      </c>
      <c r="H20" s="19">
        <v>59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287</v>
      </c>
      <c r="P20" s="21">
        <f t="shared" si="1"/>
        <v>2.303370786516854</v>
      </c>
      <c r="R20" s="19">
        <v>10792</v>
      </c>
      <c r="S20" s="19">
        <v>315</v>
      </c>
      <c r="T20" s="21">
        <v>2.9188287620459601</v>
      </c>
      <c r="V20" s="27">
        <f t="shared" si="2"/>
        <v>-28</v>
      </c>
      <c r="W20" s="28">
        <f t="shared" si="3"/>
        <v>-0.61545797552910608</v>
      </c>
    </row>
    <row r="21" spans="1:23" ht="10.5" x14ac:dyDescent="0.3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438</v>
      </c>
      <c r="H21" s="19">
        <v>7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111</v>
      </c>
      <c r="P21" s="21">
        <f t="shared" si="1"/>
        <v>1.4055970621755096</v>
      </c>
      <c r="R21" s="19">
        <v>7584</v>
      </c>
      <c r="S21" s="19">
        <v>161</v>
      </c>
      <c r="T21" s="21">
        <v>2.1228902953586499</v>
      </c>
      <c r="V21" s="27">
        <f t="shared" si="2"/>
        <v>-50</v>
      </c>
      <c r="W21" s="28">
        <f t="shared" si="3"/>
        <v>-0.71729323318314031</v>
      </c>
    </row>
    <row r="22" spans="1:23" ht="10.5" x14ac:dyDescent="0.3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2934</v>
      </c>
      <c r="H22" s="19">
        <v>370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2534</v>
      </c>
      <c r="P22" s="21">
        <f t="shared" si="1"/>
        <v>3.7065207851856186</v>
      </c>
      <c r="R22" s="19">
        <v>55342</v>
      </c>
      <c r="S22" s="19">
        <v>2670</v>
      </c>
      <c r="T22" s="21">
        <v>4.8245455531061401</v>
      </c>
      <c r="V22" s="27">
        <f t="shared" si="2"/>
        <v>-136</v>
      </c>
      <c r="W22" s="28">
        <f t="shared" si="3"/>
        <v>-1.1180247679205215</v>
      </c>
    </row>
    <row r="23" spans="1:23" ht="10.5" x14ac:dyDescent="0.3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1065</v>
      </c>
      <c r="H23" s="19">
        <v>187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639</v>
      </c>
      <c r="P23" s="21">
        <f t="shared" si="1"/>
        <v>2.4503412838407854</v>
      </c>
      <c r="R23" s="19">
        <v>20997</v>
      </c>
      <c r="S23" s="19">
        <v>695</v>
      </c>
      <c r="T23" s="21">
        <v>3.3099966661904081</v>
      </c>
      <c r="V23" s="27">
        <f t="shared" si="2"/>
        <v>-56</v>
      </c>
      <c r="W23" s="28">
        <f t="shared" si="3"/>
        <v>-0.85965538234962269</v>
      </c>
    </row>
    <row r="24" spans="1:23" ht="10.5" x14ac:dyDescent="0.3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2205</v>
      </c>
      <c r="H24" s="19">
        <v>276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1444</v>
      </c>
      <c r="P24" s="21">
        <f t="shared" si="1"/>
        <v>2.4520292069960945</v>
      </c>
      <c r="R24" s="19">
        <v>49009</v>
      </c>
      <c r="S24" s="19">
        <v>1499</v>
      </c>
      <c r="T24" s="21">
        <v>3.0586218857760819</v>
      </c>
      <c r="V24" s="27">
        <f t="shared" si="2"/>
        <v>-55</v>
      </c>
      <c r="W24" s="28">
        <f t="shared" si="3"/>
        <v>-0.60659267877998735</v>
      </c>
    </row>
    <row r="25" spans="1:23" ht="10.5" x14ac:dyDescent="0.3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273</v>
      </c>
      <c r="H25" s="19">
        <v>6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89</v>
      </c>
      <c r="P25" s="21">
        <f t="shared" si="1"/>
        <v>1.6710476905745402</v>
      </c>
      <c r="R25" s="19">
        <v>5210</v>
      </c>
      <c r="S25" s="19">
        <v>152</v>
      </c>
      <c r="T25" s="21">
        <v>2.9174664107485602</v>
      </c>
      <c r="V25" s="27">
        <f t="shared" si="2"/>
        <v>-63</v>
      </c>
      <c r="W25" s="28">
        <f t="shared" si="3"/>
        <v>-1.24641872017402</v>
      </c>
    </row>
    <row r="26" spans="1:23" ht="10.5" x14ac:dyDescent="0.3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2795</v>
      </c>
      <c r="H26" s="19">
        <v>271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709</v>
      </c>
      <c r="P26" s="21">
        <f t="shared" si="1"/>
        <v>1.070431040990413</v>
      </c>
      <c r="R26" s="19">
        <v>54434</v>
      </c>
      <c r="S26" s="19">
        <v>647</v>
      </c>
      <c r="T26" s="21">
        <v>1.1885953631921224</v>
      </c>
      <c r="V26" s="27">
        <f t="shared" si="2"/>
        <v>62</v>
      </c>
      <c r="W26" s="28">
        <f t="shared" si="3"/>
        <v>-0.11816432220170947</v>
      </c>
    </row>
    <row r="27" spans="1:23" ht="10.5" x14ac:dyDescent="0.3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479</v>
      </c>
      <c r="H27" s="19">
        <v>27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269</v>
      </c>
      <c r="P27" s="21">
        <f t="shared" si="1"/>
        <v>2.6442543988990463</v>
      </c>
      <c r="R27" s="19">
        <v>9270</v>
      </c>
      <c r="S27" s="19">
        <v>311</v>
      </c>
      <c r="T27" s="21">
        <v>3.3549083063646172</v>
      </c>
      <c r="V27" s="27">
        <f t="shared" si="2"/>
        <v>-42</v>
      </c>
      <c r="W27" s="28">
        <f t="shared" si="3"/>
        <v>-0.71065390746557089</v>
      </c>
    </row>
    <row r="28" spans="1:23" ht="10.5" x14ac:dyDescent="0.3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216</v>
      </c>
      <c r="H28" s="19">
        <v>7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7</v>
      </c>
      <c r="P28" s="21">
        <f t="shared" si="1"/>
        <v>7.4404761904761904E-2</v>
      </c>
      <c r="R28" s="19">
        <v>6190</v>
      </c>
      <c r="S28" s="19">
        <v>3</v>
      </c>
      <c r="T28" s="21">
        <v>4.8465266558966075E-2</v>
      </c>
      <c r="V28" s="27">
        <f t="shared" si="2"/>
        <v>4</v>
      </c>
      <c r="W28" s="28">
        <f t="shared" si="3"/>
        <v>2.5939495345795829E-2</v>
      </c>
    </row>
    <row r="29" spans="1:23" ht="10.5" x14ac:dyDescent="0.3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2546</v>
      </c>
      <c r="H29" s="19">
        <v>376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1747</v>
      </c>
      <c r="P29" s="21">
        <f t="shared" si="1"/>
        <v>3.2855020405092814</v>
      </c>
      <c r="R29" s="19">
        <v>39689</v>
      </c>
      <c r="S29" s="19">
        <v>1794</v>
      </c>
      <c r="T29" s="21">
        <v>4.520144120537176</v>
      </c>
      <c r="V29" s="27">
        <f t="shared" si="2"/>
        <v>-47</v>
      </c>
      <c r="W29" s="28">
        <f t="shared" si="3"/>
        <v>-1.2346420800278946</v>
      </c>
    </row>
    <row r="30" spans="1:23" ht="10.5" x14ac:dyDescent="0.3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2835</v>
      </c>
      <c r="H30" s="19">
        <v>288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>SUM(F30,H30)</f>
        <v>1992</v>
      </c>
      <c r="P30" s="21">
        <f t="shared" si="1"/>
        <v>3.422798034296711</v>
      </c>
      <c r="R30" s="19">
        <v>47430</v>
      </c>
      <c r="S30" s="19">
        <v>1843</v>
      </c>
      <c r="T30" s="21">
        <v>3.8857263335441705</v>
      </c>
      <c r="V30" s="27">
        <f>O30-S30</f>
        <v>149</v>
      </c>
      <c r="W30" s="28">
        <f>P30-T30</f>
        <v>-0.46292829924745948</v>
      </c>
    </row>
    <row r="31" spans="1:23" ht="10.5" x14ac:dyDescent="0.3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4596</v>
      </c>
      <c r="H31" s="19">
        <v>782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3389</v>
      </c>
      <c r="P31" s="21">
        <f t="shared" si="1"/>
        <v>2.804929525007656</v>
      </c>
      <c r="R31" s="19">
        <v>88138</v>
      </c>
      <c r="S31" s="19">
        <v>3299</v>
      </c>
      <c r="T31" s="21">
        <v>3.7429939413192947</v>
      </c>
      <c r="V31" s="27">
        <f t="shared" si="2"/>
        <v>90</v>
      </c>
      <c r="W31" s="28">
        <f t="shared" si="3"/>
        <v>-0.93806441631163873</v>
      </c>
    </row>
    <row r="32" spans="1:23" ht="10.5" x14ac:dyDescent="0.3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1472</v>
      </c>
      <c r="H32" s="19">
        <v>224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1081</v>
      </c>
      <c r="P32" s="21">
        <f t="shared" si="1"/>
        <v>3.7424268651549251</v>
      </c>
      <c r="R32" s="19">
        <v>23242</v>
      </c>
      <c r="S32" s="19">
        <v>1115</v>
      </c>
      <c r="T32" s="21">
        <v>4.7973496256776524</v>
      </c>
      <c r="V32" s="27">
        <f t="shared" si="2"/>
        <v>-34</v>
      </c>
      <c r="W32" s="28">
        <f t="shared" si="3"/>
        <v>-1.0549227605227274</v>
      </c>
    </row>
    <row r="33" spans="1:23" ht="10.5" x14ac:dyDescent="0.3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406</v>
      </c>
      <c r="H33" s="19">
        <v>34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128</v>
      </c>
      <c r="P33" s="21">
        <f t="shared" si="1"/>
        <v>1.3458101146041426</v>
      </c>
      <c r="R33" s="19">
        <v>7445</v>
      </c>
      <c r="S33" s="19">
        <v>137</v>
      </c>
      <c r="T33" s="21">
        <v>1.840161182001343</v>
      </c>
      <c r="V33" s="27">
        <f t="shared" si="2"/>
        <v>-9</v>
      </c>
      <c r="W33" s="28">
        <f t="shared" si="3"/>
        <v>-0.49435106739720047</v>
      </c>
    </row>
    <row r="34" spans="1:23" ht="10.5" x14ac:dyDescent="0.3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139</v>
      </c>
      <c r="H34" s="19">
        <v>11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37</v>
      </c>
      <c r="P34" s="21">
        <f t="shared" si="1"/>
        <v>1.1897106109324758</v>
      </c>
      <c r="R34" s="19">
        <v>3015</v>
      </c>
      <c r="S34" s="19">
        <v>51</v>
      </c>
      <c r="T34" s="21">
        <v>1.691542288557214</v>
      </c>
      <c r="V34" s="27">
        <f t="shared" si="2"/>
        <v>-14</v>
      </c>
      <c r="W34" s="28">
        <f t="shared" si="3"/>
        <v>-0.50183167762473824</v>
      </c>
    </row>
    <row r="35" spans="1:23" ht="10.5" x14ac:dyDescent="0.3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1393</v>
      </c>
      <c r="H35" s="19">
        <v>200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987</v>
      </c>
      <c r="P35" s="21">
        <f t="shared" si="1"/>
        <v>2.5091519219035998</v>
      </c>
      <c r="R35" s="19">
        <v>33992</v>
      </c>
      <c r="S35" s="19">
        <v>1002</v>
      </c>
      <c r="T35" s="21">
        <v>2.9477524123323136</v>
      </c>
      <c r="V35" s="27">
        <f t="shared" si="2"/>
        <v>-15</v>
      </c>
      <c r="W35" s="28">
        <f t="shared" si="3"/>
        <v>-0.43860049042871374</v>
      </c>
    </row>
    <row r="36" spans="1:23" ht="10.5" x14ac:dyDescent="0.3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375</v>
      </c>
      <c r="H36" s="19">
        <v>36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327</v>
      </c>
      <c r="P36" s="21">
        <f t="shared" si="1"/>
        <v>3.3928200871550116</v>
      </c>
      <c r="R36" s="19">
        <v>8271</v>
      </c>
      <c r="S36" s="19">
        <v>364</v>
      </c>
      <c r="T36" s="21">
        <v>4.4009188731713218</v>
      </c>
      <c r="V36" s="27">
        <f t="shared" si="2"/>
        <v>-37</v>
      </c>
      <c r="W36" s="28">
        <f t="shared" si="3"/>
        <v>-1.0080987860163102</v>
      </c>
    </row>
    <row r="37" spans="1:23" ht="10.5" x14ac:dyDescent="0.3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3051</v>
      </c>
      <c r="H37" s="19">
        <v>244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1825</v>
      </c>
      <c r="P37" s="21">
        <f t="shared" si="1"/>
        <v>2.1731364610621577</v>
      </c>
      <c r="R37" s="19">
        <v>50471</v>
      </c>
      <c r="S37" s="19">
        <v>1647</v>
      </c>
      <c r="T37" s="21">
        <v>3.2632600899526456</v>
      </c>
      <c r="V37" s="27">
        <f t="shared" si="2"/>
        <v>178</v>
      </c>
      <c r="W37" s="28">
        <f t="shared" si="3"/>
        <v>-1.0901236288904879</v>
      </c>
    </row>
    <row r="38" spans="1:23" ht="10.5" x14ac:dyDescent="0.3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344</v>
      </c>
      <c r="H38" s="19">
        <v>24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104</v>
      </c>
      <c r="P38" s="21">
        <f t="shared" si="1"/>
        <v>1.3419354838709678</v>
      </c>
      <c r="R38" s="19">
        <v>6183</v>
      </c>
      <c r="S38" s="19">
        <v>120</v>
      </c>
      <c r="T38" s="21">
        <v>1.9408054342552157</v>
      </c>
      <c r="V38" s="27">
        <f t="shared" si="2"/>
        <v>-16</v>
      </c>
      <c r="W38" s="28">
        <f t="shared" si="3"/>
        <v>-0.59886995038424784</v>
      </c>
    </row>
    <row r="39" spans="1:23" ht="10.5" x14ac:dyDescent="0.3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2102</v>
      </c>
      <c r="H39" s="19">
        <v>262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1225</v>
      </c>
      <c r="P39" s="21">
        <f t="shared" si="1"/>
        <v>1.8115406228742126</v>
      </c>
      <c r="R39" s="19">
        <v>56724</v>
      </c>
      <c r="S39" s="19">
        <v>1079</v>
      </c>
      <c r="T39" s="21">
        <v>1.9021930752415201</v>
      </c>
      <c r="V39" s="27">
        <f t="shared" si="2"/>
        <v>146</v>
      </c>
      <c r="W39" s="28">
        <f t="shared" si="3"/>
        <v>-9.0652452367307568E-2</v>
      </c>
    </row>
    <row r="40" spans="1:23" ht="10.5" x14ac:dyDescent="0.3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1757</v>
      </c>
      <c r="H40" s="19">
        <v>247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1183</v>
      </c>
      <c r="P40" s="21">
        <f t="shared" si="1"/>
        <v>1.9076952847835904</v>
      </c>
      <c r="R40" s="19">
        <v>53678</v>
      </c>
      <c r="S40" s="19">
        <v>1043</v>
      </c>
      <c r="T40" s="21">
        <v>1.9430679235440962</v>
      </c>
      <c r="V40" s="27">
        <f t="shared" si="2"/>
        <v>140</v>
      </c>
      <c r="W40" s="28">
        <f t="shared" si="3"/>
        <v>-3.5372638760505781E-2</v>
      </c>
    </row>
    <row r="41" spans="1:23" ht="10.5" x14ac:dyDescent="0.3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1455</v>
      </c>
      <c r="H41" s="19">
        <v>263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1455</v>
      </c>
      <c r="P41" s="21">
        <f t="shared" si="1"/>
        <v>4.0773434216057165</v>
      </c>
      <c r="R41" s="19">
        <v>30287</v>
      </c>
      <c r="S41" s="19">
        <v>1657</v>
      </c>
      <c r="T41" s="21">
        <v>5.4709941559084756</v>
      </c>
      <c r="V41" s="27">
        <f t="shared" si="2"/>
        <v>-202</v>
      </c>
      <c r="W41" s="28">
        <f t="shared" si="3"/>
        <v>-1.3936507343027591</v>
      </c>
    </row>
    <row r="42" spans="1:23" ht="10.5" x14ac:dyDescent="0.3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195</v>
      </c>
      <c r="H42" s="19">
        <v>11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42</v>
      </c>
      <c r="P42" s="21">
        <f t="shared" si="1"/>
        <v>0.9715475364330326</v>
      </c>
      <c r="R42" s="19">
        <v>4064</v>
      </c>
      <c r="S42" s="19">
        <v>69</v>
      </c>
      <c r="T42" s="21">
        <v>1.6978346456692914</v>
      </c>
      <c r="V42" s="27">
        <f t="shared" si="2"/>
        <v>-27</v>
      </c>
      <c r="W42" s="28">
        <f t="shared" si="3"/>
        <v>-0.72628710923625883</v>
      </c>
    </row>
    <row r="43" spans="1:23" ht="10.5" x14ac:dyDescent="0.3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663</v>
      </c>
      <c r="H43" s="19">
        <v>90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255</v>
      </c>
      <c r="P43" s="21">
        <f t="shared" si="1"/>
        <v>1.2360639844886088</v>
      </c>
      <c r="R43" s="19">
        <v>15279</v>
      </c>
      <c r="S43" s="19">
        <v>239</v>
      </c>
      <c r="T43" s="21">
        <v>1.5642384972838537</v>
      </c>
      <c r="V43" s="27">
        <f t="shared" si="2"/>
        <v>16</v>
      </c>
      <c r="W43" s="28">
        <f t="shared" si="3"/>
        <v>-0.3281745127952449</v>
      </c>
    </row>
    <row r="44" spans="1:23" ht="10.5" x14ac:dyDescent="0.3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1423</v>
      </c>
      <c r="H44" s="19">
        <v>88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253</v>
      </c>
      <c r="P44" s="21">
        <f t="shared" si="1"/>
        <v>0.50683120317320407</v>
      </c>
      <c r="R44" s="19">
        <v>41071</v>
      </c>
      <c r="S44" s="19">
        <v>195</v>
      </c>
      <c r="T44" s="21">
        <v>0.47478756300065744</v>
      </c>
      <c r="V44" s="27">
        <f t="shared" si="2"/>
        <v>58</v>
      </c>
      <c r="W44" s="28">
        <f t="shared" si="3"/>
        <v>3.2043640172546628E-2</v>
      </c>
    </row>
    <row r="45" spans="1:23" ht="10.5" x14ac:dyDescent="0.3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196</v>
      </c>
      <c r="H45" s="19">
        <v>3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58</v>
      </c>
      <c r="P45" s="21">
        <f t="shared" si="1"/>
        <v>0.87626529687263932</v>
      </c>
      <c r="R45" s="19">
        <v>5187</v>
      </c>
      <c r="S45" s="19">
        <v>72</v>
      </c>
      <c r="T45" s="21">
        <v>1.3880855986119145</v>
      </c>
      <c r="V45" s="27">
        <f t="shared" si="2"/>
        <v>-14</v>
      </c>
      <c r="W45" s="28">
        <f t="shared" si="3"/>
        <v>-0.51182030173927517</v>
      </c>
    </row>
    <row r="46" spans="1:23" ht="10.5" x14ac:dyDescent="0.3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1860</v>
      </c>
      <c r="H46" s="19">
        <v>283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1824</v>
      </c>
      <c r="P46" s="21">
        <f t="shared" si="1"/>
        <v>4.5035925038887932</v>
      </c>
      <c r="R46" s="19">
        <v>27880</v>
      </c>
      <c r="S46" s="19">
        <v>1683</v>
      </c>
      <c r="T46" s="21">
        <v>6.0365853658536581</v>
      </c>
      <c r="V46" s="27">
        <f t="shared" si="2"/>
        <v>141</v>
      </c>
      <c r="W46" s="28">
        <f t="shared" si="3"/>
        <v>-1.532992861964865</v>
      </c>
    </row>
    <row r="47" spans="1:23" ht="10.5" x14ac:dyDescent="0.3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1518</v>
      </c>
      <c r="H47" s="19">
        <v>264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1064</v>
      </c>
      <c r="P47" s="21">
        <f t="shared" si="1"/>
        <v>2.2668683554551849</v>
      </c>
      <c r="R47" s="19">
        <v>39999</v>
      </c>
      <c r="S47" s="19">
        <v>910</v>
      </c>
      <c r="T47" s="21">
        <v>2.2750568764219108</v>
      </c>
      <c r="V47" s="27">
        <f t="shared" si="2"/>
        <v>154</v>
      </c>
      <c r="W47" s="28">
        <f t="shared" si="3"/>
        <v>-8.188520966725843E-3</v>
      </c>
    </row>
    <row r="48" spans="1:23" ht="10.5" x14ac:dyDescent="0.3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5029</v>
      </c>
      <c r="H48" s="19">
        <v>545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2543</v>
      </c>
      <c r="P48" s="21">
        <f t="shared" si="1"/>
        <v>2.4601424038387121</v>
      </c>
      <c r="R48" s="19">
        <v>41239</v>
      </c>
      <c r="S48" s="19">
        <v>1905</v>
      </c>
      <c r="T48" s="21">
        <v>4.6194136618249715</v>
      </c>
      <c r="V48" s="27">
        <f t="shared" si="2"/>
        <v>638</v>
      </c>
      <c r="W48" s="28">
        <f t="shared" si="3"/>
        <v>-2.1592712579862594</v>
      </c>
    </row>
    <row r="49" spans="1:23" ht="10.5" x14ac:dyDescent="0.3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1775</v>
      </c>
      <c r="H49" s="19">
        <v>147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491</v>
      </c>
      <c r="P49" s="21">
        <f t="shared" si="1"/>
        <v>0.81341218958633599</v>
      </c>
      <c r="R49" s="19">
        <v>27924</v>
      </c>
      <c r="S49" s="19">
        <v>374</v>
      </c>
      <c r="T49" s="21">
        <v>1.3393496633720097</v>
      </c>
      <c r="V49" s="27">
        <f t="shared" si="2"/>
        <v>117</v>
      </c>
      <c r="W49" s="28">
        <f t="shared" si="3"/>
        <v>-0.52593747378567368</v>
      </c>
    </row>
    <row r="50" spans="1:23" ht="10.5" x14ac:dyDescent="0.3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1520</v>
      </c>
      <c r="H50" s="19">
        <v>185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888</v>
      </c>
      <c r="P50" s="21">
        <f t="shared" si="1"/>
        <v>3.5000591226203146</v>
      </c>
      <c r="R50" s="19">
        <v>21222</v>
      </c>
      <c r="S50" s="19">
        <v>1045</v>
      </c>
      <c r="T50" s="21">
        <v>4.9241353312600138</v>
      </c>
      <c r="V50" s="27">
        <f t="shared" si="2"/>
        <v>-157</v>
      </c>
      <c r="W50" s="28">
        <f t="shared" si="3"/>
        <v>-1.4240762086396992</v>
      </c>
    </row>
    <row r="51" spans="1:23" ht="10.5" x14ac:dyDescent="0.3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636</v>
      </c>
      <c r="H51" s="19">
        <v>46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355</v>
      </c>
      <c r="P51" s="21">
        <f t="shared" si="1"/>
        <v>1.8121490556406332</v>
      </c>
      <c r="R51" s="19">
        <v>12093</v>
      </c>
      <c r="S51" s="19">
        <v>395</v>
      </c>
      <c r="T51" s="21">
        <v>3.2663524352931446</v>
      </c>
      <c r="V51" s="27">
        <f t="shared" si="2"/>
        <v>-40</v>
      </c>
      <c r="W51" s="28">
        <f t="shared" si="3"/>
        <v>-1.4542033796525113</v>
      </c>
    </row>
    <row r="52" spans="1:23" ht="10.5" x14ac:dyDescent="0.3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674</v>
      </c>
      <c r="H52" s="19">
        <v>44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300</v>
      </c>
      <c r="P52" s="21">
        <f t="shared" si="1"/>
        <v>2.0069574525020069</v>
      </c>
      <c r="R52" s="19">
        <v>12353</v>
      </c>
      <c r="S52" s="19">
        <v>393</v>
      </c>
      <c r="T52" s="21">
        <v>3.1814134218408485</v>
      </c>
      <c r="V52" s="27">
        <f t="shared" si="2"/>
        <v>-93</v>
      </c>
      <c r="W52" s="28">
        <f t="shared" si="3"/>
        <v>-1.1744559693388417</v>
      </c>
    </row>
    <row r="53" spans="1:23" ht="10.5" x14ac:dyDescent="0.3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2965</v>
      </c>
      <c r="H53" s="19">
        <v>343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1439</v>
      </c>
      <c r="P53" s="21">
        <f t="shared" si="1"/>
        <v>1.8819559787086566</v>
      </c>
      <c r="R53" s="19">
        <v>62993</v>
      </c>
      <c r="S53" s="19">
        <v>1271</v>
      </c>
      <c r="T53" s="21">
        <v>2.017684504627498</v>
      </c>
      <c r="V53" s="27">
        <f t="shared" si="2"/>
        <v>168</v>
      </c>
      <c r="W53" s="28">
        <f t="shared" si="3"/>
        <v>-0.13572852591884144</v>
      </c>
    </row>
    <row r="54" spans="1:23" ht="10.5" x14ac:dyDescent="0.3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1851</v>
      </c>
      <c r="H54" s="19">
        <v>212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1947</v>
      </c>
      <c r="P54" s="21">
        <f t="shared" si="1"/>
        <v>3.5326136260546126</v>
      </c>
      <c r="R54" s="19">
        <v>46112</v>
      </c>
      <c r="S54" s="19">
        <v>2936</v>
      </c>
      <c r="T54" s="21">
        <v>6.367106176266482</v>
      </c>
      <c r="V54" s="27">
        <f t="shared" si="2"/>
        <v>-989</v>
      </c>
      <c r="W54" s="28">
        <f t="shared" si="3"/>
        <v>-2.8344925502118694</v>
      </c>
    </row>
    <row r="55" spans="1:23" ht="10.5" x14ac:dyDescent="0.3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514</v>
      </c>
      <c r="H55" s="19">
        <v>76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300</v>
      </c>
      <c r="P55" s="21">
        <f t="shared" si="1"/>
        <v>1.9388612421637692</v>
      </c>
      <c r="R55" s="19">
        <v>10183</v>
      </c>
      <c r="S55" s="19">
        <v>270</v>
      </c>
      <c r="T55" s="21">
        <v>2.6514779534518316</v>
      </c>
      <c r="V55" s="27">
        <f t="shared" si="2"/>
        <v>30</v>
      </c>
      <c r="W55" s="28">
        <f t="shared" si="3"/>
        <v>-0.71261671128806237</v>
      </c>
    </row>
    <row r="56" spans="1:23" ht="10.5" x14ac:dyDescent="0.3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3655</v>
      </c>
      <c r="H56" s="19">
        <v>226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1612</v>
      </c>
      <c r="P56" s="21">
        <f t="shared" si="1"/>
        <v>2.0584855063210319</v>
      </c>
      <c r="R56" s="19">
        <v>59293</v>
      </c>
      <c r="S56" s="19">
        <v>1605</v>
      </c>
      <c r="T56" s="21">
        <v>2.7068962609414262</v>
      </c>
      <c r="V56" s="27">
        <f t="shared" si="2"/>
        <v>7</v>
      </c>
      <c r="W56" s="28">
        <f t="shared" si="3"/>
        <v>-0.64841075462039433</v>
      </c>
    </row>
    <row r="57" spans="1:23" ht="10.5" x14ac:dyDescent="0.3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2385</v>
      </c>
      <c r="H57" s="19">
        <v>118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986</v>
      </c>
      <c r="P57" s="21">
        <f t="shared" si="1"/>
        <v>1.0533962949509625</v>
      </c>
      <c r="R57" s="19">
        <v>77941</v>
      </c>
      <c r="S57" s="19">
        <v>1003</v>
      </c>
      <c r="T57" s="21">
        <v>1.2868708381981242</v>
      </c>
      <c r="V57" s="27">
        <f t="shared" si="2"/>
        <v>-17</v>
      </c>
      <c r="W57" s="28">
        <f t="shared" si="3"/>
        <v>-0.23347454324716166</v>
      </c>
    </row>
    <row r="58" spans="1:23" ht="10.5" x14ac:dyDescent="0.3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444</v>
      </c>
      <c r="H58" s="19">
        <v>36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186</v>
      </c>
      <c r="P58" s="21">
        <f t="shared" si="1"/>
        <v>1.8341386451040331</v>
      </c>
      <c r="R58" s="19">
        <v>8283</v>
      </c>
      <c r="S58" s="19">
        <v>190</v>
      </c>
      <c r="T58" s="21">
        <v>2.2938548834963179</v>
      </c>
      <c r="V58" s="27">
        <f t="shared" si="2"/>
        <v>-4</v>
      </c>
      <c r="W58" s="28">
        <f t="shared" si="3"/>
        <v>-0.45971623839228482</v>
      </c>
    </row>
    <row r="59" spans="1:23" ht="10.5" x14ac:dyDescent="0.3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416</v>
      </c>
      <c r="H59" s="19">
        <v>10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57</v>
      </c>
      <c r="P59" s="21">
        <f t="shared" si="1"/>
        <v>0.66666666666666674</v>
      </c>
      <c r="R59" s="19">
        <v>7178</v>
      </c>
      <c r="S59" s="19">
        <v>87</v>
      </c>
      <c r="T59" s="21">
        <v>1.2120367790470883</v>
      </c>
      <c r="V59" s="27">
        <f t="shared" si="2"/>
        <v>-30</v>
      </c>
      <c r="W59" s="28">
        <f t="shared" si="3"/>
        <v>-0.54537011238042155</v>
      </c>
    </row>
    <row r="60" spans="1:23" ht="10.5" x14ac:dyDescent="0.3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280</v>
      </c>
      <c r="H60" s="19">
        <v>13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58</v>
      </c>
      <c r="P60" s="21">
        <f t="shared" si="1"/>
        <v>0.69469397532638633</v>
      </c>
      <c r="R60" s="19">
        <v>7400</v>
      </c>
      <c r="S60" s="19">
        <v>69</v>
      </c>
      <c r="T60" s="21">
        <v>0.93243243243243246</v>
      </c>
      <c r="V60" s="27">
        <f t="shared" si="2"/>
        <v>-11</v>
      </c>
      <c r="W60" s="28">
        <f t="shared" si="3"/>
        <v>-0.23773845710604613</v>
      </c>
    </row>
    <row r="61" spans="1:23" ht="10.5" x14ac:dyDescent="0.3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466</v>
      </c>
      <c r="H61" s="19">
        <v>14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115</v>
      </c>
      <c r="P61" s="21">
        <f t="shared" si="1"/>
        <v>0.51325537802374366</v>
      </c>
      <c r="R61" s="19">
        <v>20117</v>
      </c>
      <c r="S61" s="19">
        <v>176</v>
      </c>
      <c r="T61" s="21">
        <v>0.87488194064721392</v>
      </c>
      <c r="V61" s="27">
        <f t="shared" si="2"/>
        <v>-61</v>
      </c>
      <c r="W61" s="28">
        <f t="shared" si="3"/>
        <v>-0.36162656262347026</v>
      </c>
    </row>
    <row r="62" spans="1:23" ht="10.5" x14ac:dyDescent="0.3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270</v>
      </c>
      <c r="H62" s="19">
        <v>45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167</v>
      </c>
      <c r="P62" s="21">
        <f t="shared" si="1"/>
        <v>2.67071805533344</v>
      </c>
      <c r="R62" s="19">
        <v>6018</v>
      </c>
      <c r="S62" s="19">
        <v>234</v>
      </c>
      <c r="T62" s="21">
        <v>3.8883349950149553</v>
      </c>
      <c r="V62" s="27">
        <f t="shared" si="2"/>
        <v>-67</v>
      </c>
      <c r="W62" s="28">
        <f t="shared" si="3"/>
        <v>-1.2176169396815153</v>
      </c>
    </row>
    <row r="63" spans="1:23" ht="10.5" x14ac:dyDescent="0.3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2956</v>
      </c>
      <c r="H63" s="19">
        <v>604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2433</v>
      </c>
      <c r="P63" s="21">
        <f t="shared" si="1"/>
        <v>3.8435411762847349</v>
      </c>
      <c r="R63" s="19">
        <v>49217</v>
      </c>
      <c r="S63" s="19">
        <v>2174</v>
      </c>
      <c r="T63" s="21">
        <v>4.417172928053315</v>
      </c>
      <c r="V63" s="27">
        <f t="shared" si="2"/>
        <v>259</v>
      </c>
      <c r="W63" s="28">
        <f t="shared" si="3"/>
        <v>-0.57363175176858006</v>
      </c>
    </row>
    <row r="64" spans="1:23" ht="10.5" x14ac:dyDescent="0.3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186</v>
      </c>
      <c r="H64" s="19">
        <v>0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18</v>
      </c>
      <c r="P64" s="21">
        <f t="shared" si="1"/>
        <v>0.45696877380045697</v>
      </c>
      <c r="R64" s="19">
        <v>3362</v>
      </c>
      <c r="S64" s="19">
        <v>31</v>
      </c>
      <c r="T64" s="21">
        <v>0.92207019631171916</v>
      </c>
      <c r="V64" s="27">
        <f t="shared" si="2"/>
        <v>-13</v>
      </c>
      <c r="W64" s="28">
        <f t="shared" si="3"/>
        <v>-0.46510142251126219</v>
      </c>
    </row>
    <row r="65" spans="1:23" ht="10.5" x14ac:dyDescent="0.3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72</v>
      </c>
      <c r="H65" s="19">
        <v>0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9</v>
      </c>
      <c r="P65" s="21">
        <f t="shared" si="1"/>
        <v>0.31013094417643006</v>
      </c>
      <c r="R65" s="19">
        <v>2650</v>
      </c>
      <c r="S65" s="19">
        <v>30</v>
      </c>
      <c r="T65" s="21">
        <v>1.1320754716981132</v>
      </c>
      <c r="V65" s="27">
        <f t="shared" si="2"/>
        <v>-21</v>
      </c>
      <c r="W65" s="28">
        <f t="shared" si="3"/>
        <v>-0.82194452752168312</v>
      </c>
    </row>
    <row r="66" spans="1:23" ht="10.5" x14ac:dyDescent="0.3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576</v>
      </c>
      <c r="H66" s="19">
        <v>67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208</v>
      </c>
      <c r="P66" s="21">
        <f t="shared" si="1"/>
        <v>1.2131816856226305</v>
      </c>
      <c r="R66" s="19">
        <v>13915</v>
      </c>
      <c r="S66" s="19">
        <v>216</v>
      </c>
      <c r="T66" s="21">
        <v>1.5522817103844773</v>
      </c>
      <c r="V66" s="27">
        <f t="shared" si="2"/>
        <v>-8</v>
      </c>
      <c r="W66" s="28">
        <f t="shared" si="3"/>
        <v>-0.33910002476184675</v>
      </c>
    </row>
    <row r="67" spans="1:23" ht="10.5" x14ac:dyDescent="0.3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434</v>
      </c>
      <c r="H67" s="19">
        <v>41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217</v>
      </c>
      <c r="P67" s="21">
        <f t="shared" si="1"/>
        <v>2.6169802219006271</v>
      </c>
      <c r="R67" s="19">
        <v>7779</v>
      </c>
      <c r="S67" s="19">
        <v>259</v>
      </c>
      <c r="T67" s="21">
        <v>3.3294767965034069</v>
      </c>
      <c r="V67" s="27">
        <f t="shared" si="2"/>
        <v>-42</v>
      </c>
      <c r="W67" s="28">
        <f t="shared" si="3"/>
        <v>-0.71249657460277982</v>
      </c>
    </row>
    <row r="68" spans="1:23" ht="10.5" x14ac:dyDescent="0.3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2576</v>
      </c>
      <c r="H68" s="19">
        <v>257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1316</v>
      </c>
      <c r="P68" s="21">
        <f t="shared" si="1"/>
        <v>2.2077203106913386</v>
      </c>
      <c r="R68" s="19">
        <v>45061</v>
      </c>
      <c r="S68" s="19">
        <v>1440</v>
      </c>
      <c r="T68" s="21">
        <v>3.1956680943609777</v>
      </c>
      <c r="V68" s="27">
        <f t="shared" si="2"/>
        <v>-124</v>
      </c>
      <c r="W68" s="28">
        <f t="shared" si="3"/>
        <v>-0.98794778366963909</v>
      </c>
    </row>
    <row r="69" spans="1:23" ht="10.5" x14ac:dyDescent="0.3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227</v>
      </c>
      <c r="H69" s="19">
        <v>28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89</v>
      </c>
      <c r="P69" s="21">
        <f t="shared" si="1"/>
        <v>1.4438676184295911</v>
      </c>
      <c r="R69" s="19">
        <v>4860</v>
      </c>
      <c r="S69" s="19">
        <v>89</v>
      </c>
      <c r="T69" s="21">
        <v>1.831275720164609</v>
      </c>
      <c r="V69" s="27">
        <f t="shared" si="2"/>
        <v>0</v>
      </c>
      <c r="W69" s="28">
        <f t="shared" si="3"/>
        <v>-0.38740810173501794</v>
      </c>
    </row>
    <row r="70" spans="1:23" ht="10.5" x14ac:dyDescent="0.3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678</v>
      </c>
      <c r="H70" s="19">
        <v>24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4">SUM(F70,H70)</f>
        <v>70</v>
      </c>
      <c r="P70" s="21">
        <f t="shared" ref="P70:P84" si="5">O70/N70*100</f>
        <v>0.33852403520649971</v>
      </c>
      <c r="R70" s="19">
        <v>14523</v>
      </c>
      <c r="S70" s="19">
        <v>74</v>
      </c>
      <c r="T70" s="21">
        <v>0.50953659712180677</v>
      </c>
      <c r="V70" s="27">
        <f t="shared" ref="V70:V84" si="6">O70-S70</f>
        <v>-4</v>
      </c>
      <c r="W70" s="28">
        <f t="shared" ref="W70:W84" si="7">P70-T70</f>
        <v>-0.17101256191530706</v>
      </c>
    </row>
    <row r="71" spans="1:23" ht="10.5" x14ac:dyDescent="0.3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617</v>
      </c>
      <c r="H71" s="19">
        <v>76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4"/>
        <v>399</v>
      </c>
      <c r="P71" s="21">
        <f t="shared" si="5"/>
        <v>4.1762612518316935</v>
      </c>
      <c r="R71" s="19">
        <v>8825</v>
      </c>
      <c r="S71" s="19">
        <v>466</v>
      </c>
      <c r="T71" s="21">
        <v>5.2804532577903682</v>
      </c>
      <c r="V71" s="27">
        <f t="shared" si="6"/>
        <v>-67</v>
      </c>
      <c r="W71" s="28">
        <f t="shared" si="7"/>
        <v>-1.1041920059586747</v>
      </c>
    </row>
    <row r="72" spans="1:23" ht="10.5" x14ac:dyDescent="0.3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179</v>
      </c>
      <c r="H72" s="19">
        <v>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4"/>
        <v>28</v>
      </c>
      <c r="P72" s="21">
        <f t="shared" si="5"/>
        <v>0.89599999999999991</v>
      </c>
      <c r="R72" s="19">
        <v>3038</v>
      </c>
      <c r="S72" s="19">
        <v>51</v>
      </c>
      <c r="T72" s="21">
        <v>1.6787360105332456</v>
      </c>
      <c r="V72" s="27">
        <f t="shared" si="6"/>
        <v>-23</v>
      </c>
      <c r="W72" s="28">
        <f t="shared" si="7"/>
        <v>-0.78273601053324571</v>
      </c>
    </row>
    <row r="73" spans="1:23" ht="10.5" x14ac:dyDescent="0.3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631</v>
      </c>
      <c r="H73" s="19">
        <v>69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4"/>
        <v>447</v>
      </c>
      <c r="P73" s="21">
        <f t="shared" si="5"/>
        <v>3.2682605834612852</v>
      </c>
      <c r="R73" s="19">
        <v>11554</v>
      </c>
      <c r="S73" s="19">
        <v>508</v>
      </c>
      <c r="T73" s="21">
        <v>4.3967457157694305</v>
      </c>
      <c r="V73" s="27">
        <f t="shared" si="6"/>
        <v>-61</v>
      </c>
      <c r="W73" s="28">
        <f t="shared" si="7"/>
        <v>-1.1284851323081453</v>
      </c>
    </row>
    <row r="74" spans="1:23" ht="10.5" x14ac:dyDescent="0.3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747</v>
      </c>
      <c r="H74" s="19">
        <v>126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4"/>
        <v>699</v>
      </c>
      <c r="P74" s="21">
        <f t="shared" si="5"/>
        <v>4.3619344773790951</v>
      </c>
      <c r="R74" s="19">
        <v>12760</v>
      </c>
      <c r="S74" s="19">
        <v>742</v>
      </c>
      <c r="T74" s="21">
        <v>5.8150470219435739</v>
      </c>
      <c r="V74" s="27">
        <f t="shared" si="6"/>
        <v>-43</v>
      </c>
      <c r="W74" s="28">
        <f t="shared" si="7"/>
        <v>-1.4531125445644788</v>
      </c>
    </row>
    <row r="75" spans="1:23" ht="10.5" x14ac:dyDescent="0.3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764</v>
      </c>
      <c r="H75" s="19">
        <v>79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4"/>
        <v>458</v>
      </c>
      <c r="P75" s="21">
        <f t="shared" si="5"/>
        <v>1.9444680309077014</v>
      </c>
      <c r="R75" s="19">
        <v>19676</v>
      </c>
      <c r="S75" s="19">
        <v>566</v>
      </c>
      <c r="T75" s="21">
        <v>2.8766009351494208</v>
      </c>
      <c r="V75" s="27">
        <f t="shared" si="6"/>
        <v>-108</v>
      </c>
      <c r="W75" s="28">
        <f t="shared" si="7"/>
        <v>-0.93213290424171946</v>
      </c>
    </row>
    <row r="76" spans="1:23" ht="10.5" x14ac:dyDescent="0.3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119</v>
      </c>
      <c r="H76" s="19">
        <v>4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4"/>
        <v>24</v>
      </c>
      <c r="P76" s="21">
        <f t="shared" si="5"/>
        <v>1.0643015521064301</v>
      </c>
      <c r="R76" s="19">
        <v>2257</v>
      </c>
      <c r="S76" s="19">
        <v>39</v>
      </c>
      <c r="T76" s="21">
        <v>1.7279574656623837</v>
      </c>
      <c r="V76" s="27">
        <f t="shared" si="6"/>
        <v>-15</v>
      </c>
      <c r="W76" s="28">
        <f t="shared" si="7"/>
        <v>-0.66365591355595366</v>
      </c>
    </row>
    <row r="77" spans="1:23" ht="10.5" x14ac:dyDescent="0.3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2756</v>
      </c>
      <c r="H77" s="19">
        <v>348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4"/>
        <v>1410</v>
      </c>
      <c r="P77" s="21">
        <f t="shared" si="5"/>
        <v>1.9661981258366803</v>
      </c>
      <c r="R77" s="19">
        <v>59463</v>
      </c>
      <c r="S77" s="19">
        <v>1503</v>
      </c>
      <c r="T77" s="21">
        <v>2.5276222188587862</v>
      </c>
      <c r="V77" s="27">
        <f t="shared" si="6"/>
        <v>-93</v>
      </c>
      <c r="W77" s="28">
        <f t="shared" si="7"/>
        <v>-0.56142409302210594</v>
      </c>
    </row>
    <row r="78" spans="1:23" ht="10.5" x14ac:dyDescent="0.3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2486</v>
      </c>
      <c r="H78" s="19">
        <v>205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4"/>
        <v>877</v>
      </c>
      <c r="P78" s="21">
        <f t="shared" si="5"/>
        <v>1.0567156266191124</v>
      </c>
      <c r="R78" s="19">
        <v>42574</v>
      </c>
      <c r="S78" s="19">
        <v>630</v>
      </c>
      <c r="T78" s="21">
        <v>1.47977638934561</v>
      </c>
      <c r="V78" s="27">
        <f t="shared" si="6"/>
        <v>247</v>
      </c>
      <c r="W78" s="28">
        <f t="shared" si="7"/>
        <v>-0.42306076272649751</v>
      </c>
    </row>
    <row r="79" spans="1:23" ht="10.5" x14ac:dyDescent="0.3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712</v>
      </c>
      <c r="H79" s="19">
        <v>67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4"/>
        <v>936</v>
      </c>
      <c r="P79" s="21">
        <f t="shared" si="5"/>
        <v>5.1389041396727793</v>
      </c>
      <c r="R79" s="19">
        <v>13310</v>
      </c>
      <c r="S79" s="19">
        <v>1015</v>
      </c>
      <c r="T79" s="21">
        <v>7.6258452291510137</v>
      </c>
      <c r="V79" s="27">
        <f t="shared" si="6"/>
        <v>-79</v>
      </c>
      <c r="W79" s="28">
        <f t="shared" si="7"/>
        <v>-2.4869410894782344</v>
      </c>
    </row>
    <row r="80" spans="1:23" ht="10.5" x14ac:dyDescent="0.3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2993</v>
      </c>
      <c r="H80" s="19">
        <v>226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4"/>
        <v>877</v>
      </c>
      <c r="P80" s="21">
        <f t="shared" si="5"/>
        <v>0.87382800434423047</v>
      </c>
      <c r="R80" s="19">
        <v>40904</v>
      </c>
      <c r="S80" s="19">
        <v>635</v>
      </c>
      <c r="T80" s="21">
        <v>1.5524154116956779</v>
      </c>
      <c r="V80" s="27">
        <f t="shared" si="6"/>
        <v>242</v>
      </c>
      <c r="W80" s="28">
        <f t="shared" si="7"/>
        <v>-0.6785874073514474</v>
      </c>
    </row>
    <row r="81" spans="1:23" ht="10.5" x14ac:dyDescent="0.3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2861</v>
      </c>
      <c r="H81" s="19">
        <v>423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4"/>
        <v>3481</v>
      </c>
      <c r="P81" s="21">
        <f t="shared" si="5"/>
        <v>6.9537945224634923</v>
      </c>
      <c r="R81" s="19">
        <v>34779</v>
      </c>
      <c r="S81" s="19">
        <v>3540</v>
      </c>
      <c r="T81" s="21">
        <v>10.178556025187612</v>
      </c>
      <c r="V81" s="27">
        <f t="shared" si="6"/>
        <v>-59</v>
      </c>
      <c r="W81" s="28">
        <f t="shared" si="7"/>
        <v>-3.2247615027241201</v>
      </c>
    </row>
    <row r="82" spans="1:23" ht="10.5" x14ac:dyDescent="0.3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1917</v>
      </c>
      <c r="H82" s="19">
        <v>152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4"/>
        <v>583</v>
      </c>
      <c r="P82" s="21">
        <f t="shared" si="5"/>
        <v>0.94682820671062462</v>
      </c>
      <c r="R82" s="19">
        <v>53674</v>
      </c>
      <c r="S82" s="19">
        <v>637</v>
      </c>
      <c r="T82" s="21">
        <v>1.1867943510824608</v>
      </c>
      <c r="V82" s="27">
        <f t="shared" si="6"/>
        <v>-54</v>
      </c>
      <c r="W82" s="28">
        <f t="shared" si="7"/>
        <v>-0.23996614437183617</v>
      </c>
    </row>
    <row r="83" spans="1:23" ht="10.5" x14ac:dyDescent="0.3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180</v>
      </c>
      <c r="H83" s="19">
        <v>20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4"/>
        <v>51</v>
      </c>
      <c r="P83" s="21">
        <f t="shared" si="5"/>
        <v>1.4174541411895498</v>
      </c>
      <c r="R83" s="19">
        <v>3598</v>
      </c>
      <c r="S83" s="19">
        <v>72</v>
      </c>
      <c r="T83" s="21">
        <v>2.0011117287381879</v>
      </c>
      <c r="V83" s="27">
        <f t="shared" si="6"/>
        <v>-21</v>
      </c>
      <c r="W83" s="28">
        <f t="shared" si="7"/>
        <v>-0.58365758754863806</v>
      </c>
    </row>
    <row r="84" spans="1:23" ht="10.5" x14ac:dyDescent="0.3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107424</v>
      </c>
      <c r="H84" s="19">
        <v>11796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4"/>
        <v>61589</v>
      </c>
      <c r="P84" s="21">
        <f t="shared" si="5"/>
        <v>2.1919985592865334</v>
      </c>
      <c r="R84" s="19">
        <v>2087957</v>
      </c>
      <c r="S84" s="19">
        <v>62602</v>
      </c>
      <c r="T84" s="21">
        <v>2.9982418220298599</v>
      </c>
      <c r="V84" s="27">
        <f t="shared" si="6"/>
        <v>-1013</v>
      </c>
      <c r="W84" s="28">
        <f t="shared" si="7"/>
        <v>-0.80624326274332647</v>
      </c>
    </row>
    <row r="87" spans="1:23" x14ac:dyDescent="0.4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5" zoomScaleNormal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B1" sqref="AB1"/>
    </sheetView>
  </sheetViews>
  <sheetFormatPr defaultColWidth="9.06640625" defaultRowHeight="14.25" x14ac:dyDescent="0.45"/>
  <cols>
    <col min="1" max="1" width="0.59765625" style="58" customWidth="1"/>
    <col min="2" max="2" width="0.59765625" style="31" customWidth="1"/>
    <col min="3" max="3" width="18.73046875" style="30" customWidth="1"/>
    <col min="4" max="4" width="12.06640625" style="34" customWidth="1"/>
    <col min="5" max="5" width="12.06640625" style="35" customWidth="1"/>
    <col min="6" max="6" width="7.265625" style="36" customWidth="1"/>
    <col min="7" max="7" width="7.265625" style="37" customWidth="1"/>
    <col min="8" max="8" width="12.06640625" style="37" customWidth="1"/>
    <col min="9" max="9" width="7.265625" style="36" customWidth="1"/>
    <col min="10" max="15" width="9.06640625" style="32"/>
    <col min="16" max="16" width="9.06640625" style="32" hidden="1" customWidth="1"/>
    <col min="17" max="17" width="10.19921875" style="58" hidden="1" customWidth="1"/>
    <col min="18" max="18" width="5" style="32" customWidth="1"/>
    <col min="19" max="27" width="10" style="30" customWidth="1"/>
    <col min="28" max="16384" width="9.06640625" style="30"/>
  </cols>
  <sheetData>
    <row r="1" spans="1:26" ht="30.75" customHeight="1" x14ac:dyDescent="0.4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4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6" customFormat="1" ht="23.25" x14ac:dyDescent="0.7">
      <c r="A3" s="53"/>
      <c r="B3" s="57"/>
      <c r="C3" s="46" t="s">
        <v>207</v>
      </c>
      <c r="D3" s="47"/>
      <c r="E3" s="48"/>
      <c r="F3" s="47"/>
      <c r="G3" s="48"/>
      <c r="H3" s="48"/>
      <c r="I3" s="47"/>
      <c r="Q3" s="53"/>
      <c r="R3" s="46" t="s">
        <v>208</v>
      </c>
    </row>
    <row r="4" spans="1:26" ht="6" customHeight="1" x14ac:dyDescent="0.45">
      <c r="P4" s="37">
        <v>15</v>
      </c>
      <c r="Q4" s="37">
        <f>INDEX(P4:P9,E6)</f>
        <v>16</v>
      </c>
      <c r="R4" s="38" t="s">
        <v>525</v>
      </c>
      <c r="S4" s="32"/>
      <c r="T4" s="32"/>
      <c r="U4" s="32"/>
      <c r="V4" s="38" t="s">
        <v>205</v>
      </c>
      <c r="W4" s="32"/>
    </row>
    <row r="5" spans="1:26" ht="13.5" customHeight="1" x14ac:dyDescent="0.45">
      <c r="P5" s="37">
        <v>16</v>
      </c>
      <c r="Q5" s="37"/>
      <c r="R5" s="38" t="s">
        <v>526</v>
      </c>
      <c r="S5" s="32"/>
      <c r="T5" s="32"/>
      <c r="U5" s="32"/>
      <c r="V5" s="38" t="s">
        <v>206</v>
      </c>
      <c r="W5" s="32"/>
    </row>
    <row r="6" spans="1:26" ht="13.5" customHeight="1" x14ac:dyDescent="0.45">
      <c r="E6" s="39">
        <v>2</v>
      </c>
      <c r="H6" s="38"/>
      <c r="P6" s="37">
        <v>19</v>
      </c>
      <c r="Q6" s="37"/>
      <c r="R6" s="38" t="s">
        <v>201</v>
      </c>
      <c r="S6" s="32"/>
      <c r="T6" s="32"/>
      <c r="U6" s="32"/>
      <c r="V6" s="32"/>
      <c r="W6" s="32"/>
    </row>
    <row r="7" spans="1:26" x14ac:dyDescent="0.45">
      <c r="H7" s="38"/>
      <c r="P7" s="37">
        <v>20</v>
      </c>
      <c r="Q7" s="37"/>
      <c r="R7" s="38" t="s">
        <v>202</v>
      </c>
      <c r="S7" s="32"/>
      <c r="T7" s="32"/>
      <c r="U7" s="32"/>
      <c r="V7" s="32"/>
      <c r="W7" s="32"/>
    </row>
    <row r="8" spans="1:26" x14ac:dyDescent="0.45">
      <c r="F8" s="36" t="s">
        <v>203</v>
      </c>
      <c r="G8" s="37" t="s">
        <v>204</v>
      </c>
      <c r="H8" s="38"/>
      <c r="P8" s="37">
        <v>22</v>
      </c>
      <c r="Q8" s="37"/>
      <c r="R8" s="38" t="s">
        <v>527</v>
      </c>
      <c r="S8" s="32"/>
      <c r="T8" s="32"/>
      <c r="U8" s="32"/>
      <c r="V8" s="32"/>
      <c r="W8" s="32"/>
    </row>
    <row r="9" spans="1:26" x14ac:dyDescent="0.45">
      <c r="B9" s="40">
        <v>1</v>
      </c>
      <c r="C9" s="41" t="s">
        <v>161</v>
      </c>
      <c r="D9" s="42">
        <f>VLOOKUP($B9,'Social H 2021 &amp; 2006'!$A$5:$W$86,Municipalities!$Q$4)</f>
        <v>1.0865080456608445</v>
      </c>
      <c r="F9" s="36">
        <f>D9+0.0001*B9</f>
        <v>1.0866080456608445</v>
      </c>
      <c r="G9" s="37">
        <f>RANK(F9,F$9:F$87)</f>
        <v>59</v>
      </c>
      <c r="H9" s="38" t="str">
        <f>VLOOKUP(MATCH(B9,$G$9:$G$87,0),$B$9:$D$87,2)</f>
        <v>Yarra</v>
      </c>
      <c r="I9" s="36">
        <f>VLOOKUP(MATCH(B9,$G$9:$G$87,0),$B$9:$D$87,3)</f>
        <v>6.9537945224634923</v>
      </c>
      <c r="P9" s="37">
        <v>23</v>
      </c>
      <c r="Q9" s="37"/>
      <c r="R9" s="38" t="s">
        <v>528</v>
      </c>
      <c r="S9" s="32"/>
      <c r="T9" s="32"/>
      <c r="U9" s="32"/>
      <c r="V9" s="32"/>
      <c r="W9" s="32"/>
    </row>
    <row r="10" spans="1:26" x14ac:dyDescent="0.45">
      <c r="B10" s="40">
        <v>2</v>
      </c>
      <c r="C10" s="41" t="s">
        <v>155</v>
      </c>
      <c r="D10" s="42">
        <f>VLOOKUP($B10,'Social H 2021 &amp; 2006'!$A$5:$W$86,Municipalities!$Q$4)</f>
        <v>1.9967326193501542</v>
      </c>
      <c r="F10" s="36">
        <f t="shared" ref="F10:F73" si="0">D10+0.0001*B10</f>
        <v>1.9969326193501542</v>
      </c>
      <c r="G10" s="37">
        <f t="shared" ref="G10:G73" si="1">RANK(F10,F$9:F$87)</f>
        <v>36</v>
      </c>
      <c r="H10" s="38" t="str">
        <f t="shared" ref="H10:H73" si="2">VLOOKUP(MATCH(B10,$G$9:$G$87,0),$B$9:$D$87,2)</f>
        <v>Wodonga</v>
      </c>
      <c r="I10" s="36">
        <f t="shared" ref="I10:I73" si="3">VLOOKUP(MATCH(B10,$G$9:$G$87,0),$B$9:$D$87,3)</f>
        <v>5.1389041396727793</v>
      </c>
      <c r="Q10" s="32"/>
      <c r="R10" s="58"/>
      <c r="S10" s="44">
        <v>1</v>
      </c>
      <c r="T10" s="43"/>
      <c r="U10" s="43"/>
    </row>
    <row r="11" spans="1:26" x14ac:dyDescent="0.45">
      <c r="B11" s="40">
        <v>3</v>
      </c>
      <c r="C11" s="41" t="s">
        <v>121</v>
      </c>
      <c r="D11" s="42">
        <f>VLOOKUP($B11,'Social H 2021 &amp; 2006'!$A$5:$W$86,Municipalities!$Q$4)</f>
        <v>3.4997119987288219</v>
      </c>
      <c r="F11" s="36">
        <f t="shared" si="0"/>
        <v>3.5000119987288221</v>
      </c>
      <c r="G11" s="37">
        <f t="shared" si="1"/>
        <v>12</v>
      </c>
      <c r="H11" s="38" t="str">
        <f t="shared" si="2"/>
        <v>Maribyrnong</v>
      </c>
      <c r="I11" s="36">
        <f t="shared" si="3"/>
        <v>4.5035925038887932</v>
      </c>
      <c r="P11" s="58"/>
      <c r="R11" s="58"/>
    </row>
    <row r="12" spans="1:26" x14ac:dyDescent="0.45">
      <c r="B12" s="40">
        <v>4</v>
      </c>
      <c r="C12" s="41" t="s">
        <v>122</v>
      </c>
      <c r="D12" s="42">
        <f>VLOOKUP($B12,'Social H 2021 &amp; 2006'!$A$5:$W$86,Municipalities!$Q$4)</f>
        <v>3.3338990401840434</v>
      </c>
      <c r="F12" s="36">
        <f t="shared" si="0"/>
        <v>3.3342990401840433</v>
      </c>
      <c r="G12" s="37">
        <f t="shared" si="1"/>
        <v>16</v>
      </c>
      <c r="H12" s="38" t="str">
        <f t="shared" si="2"/>
        <v>Warrnambool</v>
      </c>
      <c r="I12" s="36">
        <f t="shared" si="3"/>
        <v>4.3619344773790951</v>
      </c>
      <c r="R12" s="58"/>
      <c r="S12" s="44">
        <v>26</v>
      </c>
    </row>
    <row r="13" spans="1:26" x14ac:dyDescent="0.45">
      <c r="B13" s="40">
        <v>5</v>
      </c>
      <c r="C13" s="41" t="s">
        <v>162</v>
      </c>
      <c r="D13" s="42">
        <f>VLOOKUP($B13,'Social H 2021 &amp; 2006'!$A$5:$W$86,Municipalities!$Q$4)</f>
        <v>1.0972706255822779</v>
      </c>
      <c r="F13" s="36">
        <f t="shared" si="0"/>
        <v>1.0977706255822779</v>
      </c>
      <c r="G13" s="37">
        <f t="shared" si="1"/>
        <v>58</v>
      </c>
      <c r="H13" s="38" t="str">
        <f t="shared" si="2"/>
        <v>Swan Hill</v>
      </c>
      <c r="I13" s="36">
        <f t="shared" si="3"/>
        <v>4.1762612518316935</v>
      </c>
      <c r="R13" s="58"/>
    </row>
    <row r="14" spans="1:26" x14ac:dyDescent="0.45">
      <c r="B14" s="40">
        <v>6</v>
      </c>
      <c r="C14" s="41" t="s">
        <v>163</v>
      </c>
      <c r="D14" s="42">
        <f>VLOOKUP($B14,'Social H 2021 &amp; 2006'!$A$5:$W$86,Municipalities!$Q$4)</f>
        <v>1.3416523937688607</v>
      </c>
      <c r="F14" s="36">
        <f t="shared" si="0"/>
        <v>1.3422523937688606</v>
      </c>
      <c r="G14" s="37">
        <f t="shared" si="1"/>
        <v>53</v>
      </c>
      <c r="H14" s="38" t="str">
        <f t="shared" si="2"/>
        <v>Latrobe</v>
      </c>
      <c r="I14" s="36">
        <f t="shared" si="3"/>
        <v>4.0773434216057165</v>
      </c>
      <c r="R14" s="58"/>
      <c r="S14" s="44">
        <v>35</v>
      </c>
    </row>
    <row r="15" spans="1:26" x14ac:dyDescent="0.45">
      <c r="B15" s="40">
        <v>7</v>
      </c>
      <c r="C15" s="41" t="s">
        <v>123</v>
      </c>
      <c r="D15" s="42">
        <f>VLOOKUP($B15,'Social H 2021 &amp; 2006'!$A$5:$W$86,Municipalities!$Q$4)</f>
        <v>1.8862233771054708</v>
      </c>
      <c r="F15" s="36">
        <f t="shared" si="0"/>
        <v>1.8869233771054708</v>
      </c>
      <c r="G15" s="37">
        <f t="shared" si="1"/>
        <v>41</v>
      </c>
      <c r="H15" s="38" t="str">
        <f t="shared" si="2"/>
        <v>Port Phillip</v>
      </c>
      <c r="I15" s="36">
        <f t="shared" si="3"/>
        <v>3.8435411762847349</v>
      </c>
      <c r="R15" s="58"/>
    </row>
    <row r="16" spans="1:26" x14ac:dyDescent="0.45">
      <c r="B16" s="40">
        <v>8</v>
      </c>
      <c r="C16" s="41" t="s">
        <v>156</v>
      </c>
      <c r="D16" s="42">
        <f>VLOOKUP($B16,'Social H 2021 &amp; 2006'!$A$5:$W$86,Municipalities!$Q$4)</f>
        <v>3.4114547219525724</v>
      </c>
      <c r="F16" s="36">
        <f t="shared" si="0"/>
        <v>3.4122547219525723</v>
      </c>
      <c r="G16" s="37">
        <f t="shared" si="1"/>
        <v>14</v>
      </c>
      <c r="H16" s="38" t="str">
        <f t="shared" si="2"/>
        <v>Greater Shepparton</v>
      </c>
      <c r="I16" s="36">
        <f t="shared" si="3"/>
        <v>3.7424268651549251</v>
      </c>
      <c r="R16" s="63" t="str">
        <f>IF(S10=1,"Per cent of dwellings which are social housing","Number of dwellings which are social housing")</f>
        <v>Per cent of dwellings which are social housing</v>
      </c>
      <c r="S16" s="61"/>
      <c r="T16" s="61">
        <v>2006</v>
      </c>
      <c r="U16" s="61">
        <v>2021</v>
      </c>
      <c r="V16" s="32"/>
    </row>
    <row r="17" spans="2:22" x14ac:dyDescent="0.45">
      <c r="B17" s="40">
        <v>9</v>
      </c>
      <c r="C17" s="41" t="s">
        <v>124</v>
      </c>
      <c r="D17" s="42">
        <f>VLOOKUP($B17,'Social H 2021 &amp; 2006'!$A$5:$W$86,Municipalities!$Q$4)</f>
        <v>0.83648730184849984</v>
      </c>
      <c r="F17" s="36">
        <f t="shared" si="0"/>
        <v>0.83738730184849985</v>
      </c>
      <c r="G17" s="37">
        <f t="shared" si="1"/>
        <v>69</v>
      </c>
      <c r="H17" s="38" t="str">
        <f t="shared" si="2"/>
        <v>Darebin</v>
      </c>
      <c r="I17" s="36">
        <f t="shared" si="3"/>
        <v>3.7065207851856186</v>
      </c>
      <c r="R17" s="63"/>
      <c r="S17" s="61" t="str">
        <f>INDEX(C9:C88,S12)</f>
        <v>Greater Dandenong</v>
      </c>
      <c r="T17" s="62">
        <f>IF(S10=1,VLOOKUP($S$12,'Social H 2021 &amp; 2006'!$A$5:$W$84,20),VLOOKUP($S$12,'Social H 2021 &amp; 2006'!$A$5:$W$84,19))</f>
        <v>3.8857263335441705</v>
      </c>
      <c r="U17" s="62">
        <f>IF(S10=1,VLOOKUP($S$12,'Social H 2021 &amp; 2006'!$A$5:$W$84,16),VLOOKUP($S$12,'Social H 2021 &amp; 2006'!$A$5:$W$84,15))</f>
        <v>3.422798034296711</v>
      </c>
      <c r="V17" s="32"/>
    </row>
    <row r="18" spans="2:22" x14ac:dyDescent="0.45">
      <c r="B18" s="40">
        <v>10</v>
      </c>
      <c r="C18" s="41" t="s">
        <v>125</v>
      </c>
      <c r="D18" s="42">
        <f>VLOOKUP($B18,'Social H 2021 &amp; 2006'!$A$5:$W$86,Municipalities!$Q$4)</f>
        <v>2.2345591406826117</v>
      </c>
      <c r="F18" s="36">
        <f t="shared" si="0"/>
        <v>2.2355591406826116</v>
      </c>
      <c r="G18" s="37">
        <f t="shared" si="1"/>
        <v>31</v>
      </c>
      <c r="H18" s="38" t="str">
        <f t="shared" si="2"/>
        <v>Moonee Valley</v>
      </c>
      <c r="I18" s="36">
        <f t="shared" si="3"/>
        <v>3.5326136260546126</v>
      </c>
      <c r="R18" s="63"/>
      <c r="S18" s="61" t="str">
        <f>INDEX(C9:C88,S14)</f>
        <v>Kingston</v>
      </c>
      <c r="T18" s="62">
        <f>IF(S10=1,VLOOKUP($S$14,'Social H 2021 &amp; 2006'!$A$5:$W$84,20),VLOOKUP($S$14,'Social H 2021 &amp; 2006'!$A$5:$W$84,19))</f>
        <v>1.9021930752415201</v>
      </c>
      <c r="U18" s="62">
        <f>IF(S10=1,VLOOKUP($S$14,'Social H 2021 &amp; 2006'!$A$5:$W$84,16),VLOOKUP($S$14,'Social H 2021 &amp; 2006'!$A$5:$W$84,15))</f>
        <v>1.8115406228742126</v>
      </c>
      <c r="V18" s="32"/>
    </row>
    <row r="19" spans="2:22" x14ac:dyDescent="0.45">
      <c r="B19" s="40">
        <v>11</v>
      </c>
      <c r="C19" s="41" t="s">
        <v>164</v>
      </c>
      <c r="D19" s="42">
        <f>VLOOKUP($B19,'Social H 2021 &amp; 2006'!$A$5:$W$86,Municipalities!$Q$4)</f>
        <v>1.5896379158080658</v>
      </c>
      <c r="F19" s="36">
        <f t="shared" si="0"/>
        <v>1.5907379158080659</v>
      </c>
      <c r="G19" s="37">
        <f t="shared" si="1"/>
        <v>47</v>
      </c>
      <c r="H19" s="38" t="str">
        <f t="shared" si="2"/>
        <v>Mildura</v>
      </c>
      <c r="I19" s="36">
        <f t="shared" si="3"/>
        <v>3.5000591226203146</v>
      </c>
      <c r="R19" s="63"/>
      <c r="S19" s="32"/>
      <c r="T19" s="32"/>
      <c r="U19" s="32"/>
      <c r="V19" s="32"/>
    </row>
    <row r="20" spans="2:22" ht="15" customHeight="1" x14ac:dyDescent="0.45">
      <c r="B20" s="40">
        <v>12</v>
      </c>
      <c r="C20" s="41" t="s">
        <v>165</v>
      </c>
      <c r="D20" s="42">
        <f>VLOOKUP($B20,'Social H 2021 &amp; 2006'!$A$5:$W$86,Municipalities!$Q$4)</f>
        <v>3.2623318385650224</v>
      </c>
      <c r="F20" s="36">
        <f t="shared" si="0"/>
        <v>3.2635318385650223</v>
      </c>
      <c r="G20" s="37">
        <f t="shared" si="1"/>
        <v>19</v>
      </c>
      <c r="H20" s="38" t="str">
        <f t="shared" si="2"/>
        <v>Ballarat</v>
      </c>
      <c r="I20" s="36">
        <f t="shared" si="3"/>
        <v>3.4997119987288219</v>
      </c>
      <c r="R20" s="63"/>
      <c r="S20" s="32"/>
      <c r="T20" s="32"/>
      <c r="U20" s="32"/>
      <c r="V20" s="32"/>
    </row>
    <row r="21" spans="2:22" x14ac:dyDescent="0.45">
      <c r="B21" s="40">
        <v>13</v>
      </c>
      <c r="C21" s="41" t="s">
        <v>166</v>
      </c>
      <c r="D21" s="42">
        <f>VLOOKUP($B21,'Social H 2021 &amp; 2006'!$A$5:$W$86,Municipalities!$Q$4)</f>
        <v>0.74196586497599526</v>
      </c>
      <c r="F21" s="36">
        <f t="shared" si="0"/>
        <v>0.74326586497599523</v>
      </c>
      <c r="G21" s="37">
        <f t="shared" si="1"/>
        <v>71</v>
      </c>
      <c r="H21" s="38" t="str">
        <f t="shared" si="2"/>
        <v>Greater Dandenong</v>
      </c>
      <c r="I21" s="36">
        <f t="shared" si="3"/>
        <v>3.422798034296711</v>
      </c>
      <c r="R21" s="63"/>
    </row>
    <row r="22" spans="2:22" x14ac:dyDescent="0.45">
      <c r="B22" s="40">
        <v>14</v>
      </c>
      <c r="C22" s="41" t="s">
        <v>126</v>
      </c>
      <c r="D22" s="42">
        <f>VLOOKUP($B22,'Social H 2021 &amp; 2006'!$A$5:$W$86,Municipalities!$Q$4)</f>
        <v>1.3197580579421881</v>
      </c>
      <c r="F22" s="36">
        <f t="shared" si="0"/>
        <v>1.3211580579421882</v>
      </c>
      <c r="G22" s="37">
        <f t="shared" si="1"/>
        <v>54</v>
      </c>
      <c r="H22" s="38" t="str">
        <f t="shared" si="2"/>
        <v>Benalla</v>
      </c>
      <c r="I22" s="36">
        <f t="shared" si="3"/>
        <v>3.4114547219525724</v>
      </c>
      <c r="R22" s="63"/>
    </row>
    <row r="23" spans="2:22" x14ac:dyDescent="0.45">
      <c r="B23" s="40">
        <v>15</v>
      </c>
      <c r="C23" s="41" t="s">
        <v>167</v>
      </c>
      <c r="D23" s="42">
        <f>VLOOKUP($B23,'Social H 2021 &amp; 2006'!$A$5:$W$86,Municipalities!$Q$4)</f>
        <v>3.1553398058252426</v>
      </c>
      <c r="F23" s="36">
        <f t="shared" si="0"/>
        <v>3.1568398058252427</v>
      </c>
      <c r="G23" s="37">
        <f t="shared" si="1"/>
        <v>20</v>
      </c>
      <c r="H23" s="38" t="str">
        <f t="shared" si="2"/>
        <v>Horsham</v>
      </c>
      <c r="I23" s="36">
        <f t="shared" si="3"/>
        <v>3.3928200871550116</v>
      </c>
      <c r="R23" s="63"/>
    </row>
    <row r="24" spans="2:22" x14ac:dyDescent="0.45">
      <c r="B24" s="40">
        <v>16</v>
      </c>
      <c r="C24" s="41" t="s">
        <v>168</v>
      </c>
      <c r="D24" s="42">
        <f>VLOOKUP($B24,'Social H 2021 &amp; 2006'!$A$5:$W$86,Municipalities!$Q$4)</f>
        <v>2.303370786516854</v>
      </c>
      <c r="F24" s="36">
        <f t="shared" si="0"/>
        <v>2.3049707865168538</v>
      </c>
      <c r="G24" s="37">
        <f t="shared" si="1"/>
        <v>29</v>
      </c>
      <c r="H24" s="38" t="str">
        <f t="shared" si="2"/>
        <v>Banyule</v>
      </c>
      <c r="I24" s="36">
        <f t="shared" si="3"/>
        <v>3.3338990401840434</v>
      </c>
      <c r="R24" s="63"/>
    </row>
    <row r="25" spans="2:22" x14ac:dyDescent="0.45">
      <c r="B25" s="40">
        <v>17</v>
      </c>
      <c r="C25" s="41" t="s">
        <v>169</v>
      </c>
      <c r="D25" s="42">
        <f>VLOOKUP($B25,'Social H 2021 &amp; 2006'!$A$5:$W$86,Municipalities!$Q$4)</f>
        <v>1.4055970621755096</v>
      </c>
      <c r="F25" s="36">
        <f t="shared" si="0"/>
        <v>1.4072970621755096</v>
      </c>
      <c r="G25" s="37">
        <f t="shared" si="1"/>
        <v>50</v>
      </c>
      <c r="H25" s="38" t="str">
        <f t="shared" si="2"/>
        <v>Greater Bendigo</v>
      </c>
      <c r="I25" s="36">
        <f t="shared" si="3"/>
        <v>3.2855020405092814</v>
      </c>
      <c r="R25" s="63"/>
    </row>
    <row r="26" spans="2:22" x14ac:dyDescent="0.45">
      <c r="B26" s="40">
        <v>18</v>
      </c>
      <c r="C26" s="41" t="s">
        <v>127</v>
      </c>
      <c r="D26" s="42">
        <f>VLOOKUP($B26,'Social H 2021 &amp; 2006'!$A$5:$W$86,Municipalities!$Q$4)</f>
        <v>3.7065207851856186</v>
      </c>
      <c r="F26" s="36">
        <f t="shared" si="0"/>
        <v>3.7083207851856184</v>
      </c>
      <c r="G26" s="37">
        <f t="shared" si="1"/>
        <v>9</v>
      </c>
      <c r="H26" s="38" t="str">
        <f t="shared" si="2"/>
        <v>Wangaratta</v>
      </c>
      <c r="I26" s="36">
        <f t="shared" si="3"/>
        <v>3.2682605834612852</v>
      </c>
      <c r="R26" s="63"/>
    </row>
    <row r="27" spans="2:22" x14ac:dyDescent="0.45">
      <c r="B27" s="40">
        <v>19</v>
      </c>
      <c r="C27" s="41" t="s">
        <v>170</v>
      </c>
      <c r="D27" s="42">
        <f>VLOOKUP($B27,'Social H 2021 &amp; 2006'!$A$5:$W$86,Municipalities!$Q$4)</f>
        <v>2.4503412838407854</v>
      </c>
      <c r="F27" s="36">
        <f t="shared" si="0"/>
        <v>2.4522412838407854</v>
      </c>
      <c r="G27" s="37">
        <f t="shared" si="1"/>
        <v>28</v>
      </c>
      <c r="H27" s="38" t="str">
        <f t="shared" si="2"/>
        <v>Campaspe</v>
      </c>
      <c r="I27" s="36">
        <f t="shared" si="3"/>
        <v>3.2623318385650224</v>
      </c>
      <c r="R27" s="63"/>
    </row>
    <row r="28" spans="2:22" x14ac:dyDescent="0.45">
      <c r="B28" s="40">
        <v>20</v>
      </c>
      <c r="C28" s="41" t="s">
        <v>128</v>
      </c>
      <c r="D28" s="42">
        <f>VLOOKUP($B28,'Social H 2021 &amp; 2006'!$A$5:$W$86,Municipalities!$Q$4)</f>
        <v>2.4520292069960945</v>
      </c>
      <c r="F28" s="36">
        <f t="shared" si="0"/>
        <v>2.4540292069960943</v>
      </c>
      <c r="G28" s="37">
        <f t="shared" si="1"/>
        <v>27</v>
      </c>
      <c r="H28" s="38" t="str">
        <f t="shared" si="2"/>
        <v>Central Goldfields</v>
      </c>
      <c r="I28" s="36">
        <f t="shared" si="3"/>
        <v>3.1553398058252426</v>
      </c>
      <c r="R28" s="63"/>
    </row>
    <row r="29" spans="2:22" x14ac:dyDescent="0.45">
      <c r="B29" s="40">
        <v>21</v>
      </c>
      <c r="C29" s="41" t="s">
        <v>171</v>
      </c>
      <c r="D29" s="42">
        <f>VLOOKUP($B29,'Social H 2021 &amp; 2006'!$A$5:$W$86,Municipalities!$Q$4)</f>
        <v>1.6710476905745402</v>
      </c>
      <c r="F29" s="36">
        <f t="shared" si="0"/>
        <v>1.6731476905745402</v>
      </c>
      <c r="G29" s="37">
        <f t="shared" si="1"/>
        <v>46</v>
      </c>
      <c r="H29" s="38" t="str">
        <f t="shared" si="2"/>
        <v>Greater Geelong</v>
      </c>
      <c r="I29" s="36">
        <f t="shared" si="3"/>
        <v>2.804929525007656</v>
      </c>
      <c r="R29" s="63"/>
    </row>
    <row r="30" spans="2:22" x14ac:dyDescent="0.45">
      <c r="B30" s="40">
        <v>22</v>
      </c>
      <c r="C30" s="41" t="s">
        <v>129</v>
      </c>
      <c r="D30" s="42">
        <f>VLOOKUP($B30,'Social H 2021 &amp; 2006'!$A$5:$W$86,Municipalities!$Q$4)</f>
        <v>1.070431040990413</v>
      </c>
      <c r="F30" s="36">
        <f t="shared" si="0"/>
        <v>1.072631040990413</v>
      </c>
      <c r="G30" s="37">
        <f t="shared" si="1"/>
        <v>60</v>
      </c>
      <c r="H30" s="38" t="str">
        <f t="shared" si="2"/>
        <v>Northern Grampians</v>
      </c>
      <c r="I30" s="36">
        <f t="shared" si="3"/>
        <v>2.67071805533344</v>
      </c>
      <c r="R30" s="63"/>
    </row>
    <row r="31" spans="2:22" x14ac:dyDescent="0.45">
      <c r="B31" s="40">
        <v>23</v>
      </c>
      <c r="C31" s="41" t="s">
        <v>172</v>
      </c>
      <c r="D31" s="42">
        <f>VLOOKUP($B31,'Social H 2021 &amp; 2006'!$A$5:$W$86,Municipalities!$Q$4)</f>
        <v>2.6442543988990463</v>
      </c>
      <c r="F31" s="36">
        <f t="shared" si="0"/>
        <v>2.6465543988990463</v>
      </c>
      <c r="G31" s="37">
        <f t="shared" si="1"/>
        <v>23</v>
      </c>
      <c r="H31" s="38" t="str">
        <f t="shared" si="2"/>
        <v>Glenelg</v>
      </c>
      <c r="I31" s="36">
        <f t="shared" si="3"/>
        <v>2.6442543988990463</v>
      </c>
      <c r="R31" s="63"/>
    </row>
    <row r="32" spans="2:22" x14ac:dyDescent="0.45">
      <c r="B32" s="40">
        <v>24</v>
      </c>
      <c r="C32" s="41" t="s">
        <v>173</v>
      </c>
      <c r="D32" s="42">
        <f>VLOOKUP($B32,'Social H 2021 &amp; 2006'!$A$5:$W$86,Municipalities!$Q$4)</f>
        <v>7.4404761904761904E-2</v>
      </c>
      <c r="F32" s="36">
        <f t="shared" si="0"/>
        <v>7.6804761904761903E-2</v>
      </c>
      <c r="G32" s="37">
        <f t="shared" si="1"/>
        <v>79</v>
      </c>
      <c r="H32" s="38" t="str">
        <f t="shared" si="2"/>
        <v>Southern Grampians</v>
      </c>
      <c r="I32" s="36">
        <f t="shared" si="3"/>
        <v>2.6169802219006271</v>
      </c>
      <c r="R32" s="63"/>
    </row>
    <row r="33" spans="2:18" x14ac:dyDescent="0.45">
      <c r="B33" s="40">
        <v>25</v>
      </c>
      <c r="C33" s="41" t="s">
        <v>130</v>
      </c>
      <c r="D33" s="42">
        <f>VLOOKUP($B33,'Social H 2021 &amp; 2006'!$A$5:$W$86,Municipalities!$Q$4)</f>
        <v>3.2855020405092814</v>
      </c>
      <c r="F33" s="36">
        <f t="shared" si="0"/>
        <v>3.2880020405092814</v>
      </c>
      <c r="G33" s="37">
        <f t="shared" si="1"/>
        <v>17</v>
      </c>
      <c r="H33" s="38" t="str">
        <f t="shared" si="2"/>
        <v>Hobsons Bay</v>
      </c>
      <c r="I33" s="36">
        <f t="shared" si="3"/>
        <v>2.5091519219035998</v>
      </c>
      <c r="R33" s="63"/>
    </row>
    <row r="34" spans="2:18" x14ac:dyDescent="0.45">
      <c r="B34" s="40">
        <v>26</v>
      </c>
      <c r="C34" s="41" t="s">
        <v>131</v>
      </c>
      <c r="D34" s="42">
        <f>VLOOKUP($B34,'Social H 2021 &amp; 2006'!$A$5:$W$86,Municipalities!$Q$4)</f>
        <v>3.422798034296711</v>
      </c>
      <c r="F34" s="36">
        <f t="shared" si="0"/>
        <v>3.4253980342967112</v>
      </c>
      <c r="G34" s="37">
        <f t="shared" si="1"/>
        <v>13</v>
      </c>
      <c r="H34" s="38" t="str">
        <f t="shared" si="2"/>
        <v>Melbourne</v>
      </c>
      <c r="I34" s="36">
        <f t="shared" si="3"/>
        <v>2.4601424038387121</v>
      </c>
      <c r="R34" s="63"/>
    </row>
    <row r="35" spans="2:18" x14ac:dyDescent="0.45">
      <c r="B35" s="40">
        <v>27</v>
      </c>
      <c r="C35" s="41" t="s">
        <v>132</v>
      </c>
      <c r="D35" s="42">
        <f>VLOOKUP($B35,'Social H 2021 &amp; 2006'!$A$5:$W$86,Municipalities!$Q$4)</f>
        <v>2.804929525007656</v>
      </c>
      <c r="F35" s="36">
        <f t="shared" si="0"/>
        <v>2.8076295250076559</v>
      </c>
      <c r="G35" s="37">
        <f t="shared" si="1"/>
        <v>21</v>
      </c>
      <c r="H35" s="38" t="str">
        <f t="shared" si="2"/>
        <v>Frankston</v>
      </c>
      <c r="I35" s="36">
        <f t="shared" si="3"/>
        <v>2.4520292069960945</v>
      </c>
      <c r="R35" s="63"/>
    </row>
    <row r="36" spans="2:18" x14ac:dyDescent="0.45">
      <c r="B36" s="40">
        <v>28</v>
      </c>
      <c r="C36" s="41" t="s">
        <v>133</v>
      </c>
      <c r="D36" s="42">
        <f>VLOOKUP($B36,'Social H 2021 &amp; 2006'!$A$5:$W$86,Municipalities!$Q$4)</f>
        <v>3.7424268651549251</v>
      </c>
      <c r="F36" s="36">
        <f t="shared" si="0"/>
        <v>3.7452268651549252</v>
      </c>
      <c r="G36" s="37">
        <f t="shared" si="1"/>
        <v>8</v>
      </c>
      <c r="H36" s="38" t="str">
        <f t="shared" si="2"/>
        <v>East Gippsland</v>
      </c>
      <c r="I36" s="36">
        <f t="shared" si="3"/>
        <v>2.4503412838407854</v>
      </c>
    </row>
    <row r="37" spans="2:18" x14ac:dyDescent="0.45">
      <c r="B37" s="40">
        <v>29</v>
      </c>
      <c r="C37" s="41" t="s">
        <v>174</v>
      </c>
      <c r="D37" s="42">
        <f>VLOOKUP($B37,'Social H 2021 &amp; 2006'!$A$5:$W$86,Municipalities!$Q$4)</f>
        <v>1.3458101146041426</v>
      </c>
      <c r="F37" s="36">
        <f t="shared" si="0"/>
        <v>1.3487101146041425</v>
      </c>
      <c r="G37" s="37">
        <f t="shared" si="1"/>
        <v>51</v>
      </c>
      <c r="H37" s="38" t="str">
        <f t="shared" si="2"/>
        <v>Colac-Otway</v>
      </c>
      <c r="I37" s="36">
        <f t="shared" si="3"/>
        <v>2.303370786516854</v>
      </c>
    </row>
    <row r="38" spans="2:18" x14ac:dyDescent="0.45">
      <c r="B38" s="40">
        <v>30</v>
      </c>
      <c r="C38" s="41" t="s">
        <v>175</v>
      </c>
      <c r="D38" s="42">
        <f>VLOOKUP($B38,'Social H 2021 &amp; 2006'!$A$5:$W$86,Municipalities!$Q$4)</f>
        <v>1.1897106109324758</v>
      </c>
      <c r="F38" s="36">
        <f t="shared" si="0"/>
        <v>1.1927106109324757</v>
      </c>
      <c r="G38" s="37">
        <f t="shared" si="1"/>
        <v>57</v>
      </c>
      <c r="H38" s="38" t="str">
        <f t="shared" si="2"/>
        <v>Maroondah</v>
      </c>
      <c r="I38" s="36">
        <f t="shared" si="3"/>
        <v>2.2668683554551849</v>
      </c>
    </row>
    <row r="39" spans="2:18" x14ac:dyDescent="0.45">
      <c r="B39" s="40">
        <v>31</v>
      </c>
      <c r="C39" s="41" t="s">
        <v>134</v>
      </c>
      <c r="D39" s="42">
        <f>VLOOKUP($B39,'Social H 2021 &amp; 2006'!$A$5:$W$86,Municipalities!$Q$4)</f>
        <v>2.5091519219035998</v>
      </c>
      <c r="F39" s="36">
        <f t="shared" si="0"/>
        <v>2.5122519219035997</v>
      </c>
      <c r="G39" s="37">
        <f t="shared" si="1"/>
        <v>25</v>
      </c>
      <c r="H39" s="38" t="str">
        <f t="shared" si="2"/>
        <v>Brimbank</v>
      </c>
      <c r="I39" s="36">
        <f t="shared" si="3"/>
        <v>2.2345591406826117</v>
      </c>
    </row>
    <row r="40" spans="2:18" x14ac:dyDescent="0.45">
      <c r="B40" s="40">
        <v>32</v>
      </c>
      <c r="C40" s="41" t="s">
        <v>157</v>
      </c>
      <c r="D40" s="42">
        <f>VLOOKUP($B40,'Social H 2021 &amp; 2006'!$A$5:$W$86,Municipalities!$Q$4)</f>
        <v>3.3928200871550116</v>
      </c>
      <c r="F40" s="36">
        <f t="shared" si="0"/>
        <v>3.3960200871550117</v>
      </c>
      <c r="G40" s="37">
        <f t="shared" si="1"/>
        <v>15</v>
      </c>
      <c r="H40" s="38" t="str">
        <f t="shared" si="2"/>
        <v>Stonnington</v>
      </c>
      <c r="I40" s="36">
        <f t="shared" si="3"/>
        <v>2.2077203106913386</v>
      </c>
    </row>
    <row r="41" spans="2:18" x14ac:dyDescent="0.45">
      <c r="B41" s="40">
        <v>33</v>
      </c>
      <c r="C41" s="41" t="s">
        <v>135</v>
      </c>
      <c r="D41" s="42">
        <f>VLOOKUP($B41,'Social H 2021 &amp; 2006'!$A$5:$W$86,Municipalities!$Q$4)</f>
        <v>2.1731364610621577</v>
      </c>
      <c r="F41" s="36">
        <f t="shared" si="0"/>
        <v>2.1764364610621576</v>
      </c>
      <c r="G41" s="37">
        <f t="shared" si="1"/>
        <v>33</v>
      </c>
      <c r="H41" s="38" t="str">
        <f t="shared" si="2"/>
        <v>Hume</v>
      </c>
      <c r="I41" s="36">
        <f t="shared" si="3"/>
        <v>2.1731364610621577</v>
      </c>
    </row>
    <row r="42" spans="2:18" x14ac:dyDescent="0.45">
      <c r="B42" s="40">
        <v>34</v>
      </c>
      <c r="C42" s="41" t="s">
        <v>176</v>
      </c>
      <c r="D42" s="42">
        <f>VLOOKUP($B42,'Social H 2021 &amp; 2006'!$A$5:$W$86,Municipalities!$Q$4)</f>
        <v>1.3419354838709678</v>
      </c>
      <c r="F42" s="36">
        <f t="shared" si="0"/>
        <v>1.3453354838709679</v>
      </c>
      <c r="G42" s="37">
        <f t="shared" si="1"/>
        <v>52</v>
      </c>
      <c r="H42" s="38" t="str">
        <f t="shared" si="2"/>
        <v>Moreland</v>
      </c>
      <c r="I42" s="36">
        <f t="shared" si="3"/>
        <v>2.0584855063210319</v>
      </c>
    </row>
    <row r="43" spans="2:18" x14ac:dyDescent="0.45">
      <c r="B43" s="40">
        <v>35</v>
      </c>
      <c r="C43" s="41" t="s">
        <v>136</v>
      </c>
      <c r="D43" s="42">
        <f>VLOOKUP($B43,'Social H 2021 &amp; 2006'!$A$5:$W$86,Municipalities!$Q$4)</f>
        <v>1.8115406228742126</v>
      </c>
      <c r="F43" s="36">
        <f t="shared" si="0"/>
        <v>1.8150406228742126</v>
      </c>
      <c r="G43" s="37">
        <f t="shared" si="1"/>
        <v>45</v>
      </c>
      <c r="H43" s="38" t="str">
        <f t="shared" si="2"/>
        <v>Moira</v>
      </c>
      <c r="I43" s="36">
        <f t="shared" si="3"/>
        <v>2.0069574525020069</v>
      </c>
    </row>
    <row r="44" spans="2:18" x14ac:dyDescent="0.45">
      <c r="B44" s="40">
        <v>36</v>
      </c>
      <c r="C44" s="41" t="s">
        <v>137</v>
      </c>
      <c r="D44" s="42">
        <f>VLOOKUP($B44,'Social H 2021 &amp; 2006'!$A$5:$W$86,Municipalities!$Q$4)</f>
        <v>1.9076952847835904</v>
      </c>
      <c r="F44" s="36">
        <f t="shared" si="0"/>
        <v>1.9112952847835905</v>
      </c>
      <c r="G44" s="37">
        <f t="shared" si="1"/>
        <v>40</v>
      </c>
      <c r="H44" s="38" t="str">
        <f t="shared" si="2"/>
        <v>Ararat</v>
      </c>
      <c r="I44" s="36">
        <f t="shared" si="3"/>
        <v>1.9967326193501542</v>
      </c>
    </row>
    <row r="45" spans="2:18" x14ac:dyDescent="0.45">
      <c r="B45" s="40">
        <v>37</v>
      </c>
      <c r="C45" s="41" t="s">
        <v>138</v>
      </c>
      <c r="D45" s="42">
        <f>VLOOKUP($B45,'Social H 2021 &amp; 2006'!$A$5:$W$86,Municipalities!$Q$4)</f>
        <v>4.0773434216057165</v>
      </c>
      <c r="F45" s="36">
        <f t="shared" si="0"/>
        <v>4.0810434216057168</v>
      </c>
      <c r="G45" s="37">
        <f t="shared" si="1"/>
        <v>6</v>
      </c>
      <c r="H45" s="38" t="str">
        <f t="shared" si="2"/>
        <v>Whitehorse</v>
      </c>
      <c r="I45" s="36">
        <f t="shared" si="3"/>
        <v>1.9661981258366803</v>
      </c>
    </row>
    <row r="46" spans="2:18" x14ac:dyDescent="0.45">
      <c r="B46" s="40">
        <v>38</v>
      </c>
      <c r="C46" s="41" t="s">
        <v>177</v>
      </c>
      <c r="D46" s="42">
        <f>VLOOKUP($B46,'Social H 2021 &amp; 2006'!$A$5:$W$86,Municipalities!$Q$4)</f>
        <v>0.9715475364330326</v>
      </c>
      <c r="F46" s="36">
        <f t="shared" si="0"/>
        <v>0.97534753643303262</v>
      </c>
      <c r="G46" s="37">
        <f t="shared" si="1"/>
        <v>64</v>
      </c>
      <c r="H46" s="38" t="str">
        <f t="shared" si="2"/>
        <v>Wellington</v>
      </c>
      <c r="I46" s="36">
        <f t="shared" si="3"/>
        <v>1.9444680309077014</v>
      </c>
    </row>
    <row r="47" spans="2:18" x14ac:dyDescent="0.45">
      <c r="B47" s="40">
        <v>39</v>
      </c>
      <c r="C47" s="41" t="s">
        <v>178</v>
      </c>
      <c r="D47" s="42">
        <f>VLOOKUP($B47,'Social H 2021 &amp; 2006'!$A$5:$W$86,Municipalities!$Q$4)</f>
        <v>1.2360639844886088</v>
      </c>
      <c r="F47" s="36">
        <f t="shared" si="0"/>
        <v>1.2399639844886088</v>
      </c>
      <c r="G47" s="37">
        <f t="shared" si="1"/>
        <v>55</v>
      </c>
      <c r="H47" s="38" t="str">
        <f t="shared" si="2"/>
        <v>Moorabool</v>
      </c>
      <c r="I47" s="36">
        <f t="shared" si="3"/>
        <v>1.9388612421637692</v>
      </c>
    </row>
    <row r="48" spans="2:18" x14ac:dyDescent="0.45">
      <c r="B48" s="40">
        <v>40</v>
      </c>
      <c r="C48" s="41" t="s">
        <v>139</v>
      </c>
      <c r="D48" s="42">
        <f>VLOOKUP($B48,'Social H 2021 &amp; 2006'!$A$5:$W$86,Municipalities!$Q$4)</f>
        <v>0.50683120317320407</v>
      </c>
      <c r="F48" s="36">
        <f t="shared" si="0"/>
        <v>0.51083120317320407</v>
      </c>
      <c r="G48" s="37">
        <f t="shared" si="1"/>
        <v>75</v>
      </c>
      <c r="H48" s="38" t="str">
        <f t="shared" si="2"/>
        <v>Knox</v>
      </c>
      <c r="I48" s="36">
        <f t="shared" si="3"/>
        <v>1.9076952847835904</v>
      </c>
    </row>
    <row r="49" spans="2:9" x14ac:dyDescent="0.45">
      <c r="B49" s="40">
        <v>41</v>
      </c>
      <c r="C49" s="41" t="s">
        <v>179</v>
      </c>
      <c r="D49" s="42">
        <f>VLOOKUP($B49,'Social H 2021 &amp; 2006'!$A$5:$W$86,Municipalities!$Q$4)</f>
        <v>0.87626529687263932</v>
      </c>
      <c r="F49" s="36">
        <f t="shared" si="0"/>
        <v>0.88036529687263931</v>
      </c>
      <c r="G49" s="37">
        <f t="shared" si="1"/>
        <v>68</v>
      </c>
      <c r="H49" s="38" t="str">
        <f t="shared" si="2"/>
        <v>Bayside</v>
      </c>
      <c r="I49" s="36">
        <f t="shared" si="3"/>
        <v>1.8862233771054708</v>
      </c>
    </row>
    <row r="50" spans="2:9" x14ac:dyDescent="0.45">
      <c r="B50" s="40">
        <v>42</v>
      </c>
      <c r="C50" s="41" t="s">
        <v>140</v>
      </c>
      <c r="D50" s="42">
        <f>VLOOKUP($B50,'Social H 2021 &amp; 2006'!$A$5:$W$86,Municipalities!$Q$4)</f>
        <v>4.5035925038887932</v>
      </c>
      <c r="F50" s="36">
        <f t="shared" si="0"/>
        <v>4.5077925038887932</v>
      </c>
      <c r="G50" s="37">
        <f t="shared" si="1"/>
        <v>3</v>
      </c>
      <c r="H50" s="38" t="str">
        <f t="shared" si="2"/>
        <v>Monash</v>
      </c>
      <c r="I50" s="36">
        <f t="shared" si="3"/>
        <v>1.8819559787086566</v>
      </c>
    </row>
    <row r="51" spans="2:9" x14ac:dyDescent="0.45">
      <c r="B51" s="40">
        <v>43</v>
      </c>
      <c r="C51" s="41" t="s">
        <v>141</v>
      </c>
      <c r="D51" s="42">
        <f>VLOOKUP($B51,'Social H 2021 &amp; 2006'!$A$5:$W$86,Municipalities!$Q$4)</f>
        <v>2.2668683554551849</v>
      </c>
      <c r="F51" s="36">
        <f t="shared" si="0"/>
        <v>2.2711683554551851</v>
      </c>
      <c r="G51" s="37">
        <f t="shared" si="1"/>
        <v>30</v>
      </c>
      <c r="H51" s="38" t="str">
        <f t="shared" si="2"/>
        <v>Mount Alexander</v>
      </c>
      <c r="I51" s="36">
        <f t="shared" si="3"/>
        <v>1.8341386451040331</v>
      </c>
    </row>
    <row r="52" spans="2:9" x14ac:dyDescent="0.45">
      <c r="B52" s="40">
        <v>44</v>
      </c>
      <c r="C52" s="41" t="s">
        <v>142</v>
      </c>
      <c r="D52" s="42">
        <f>VLOOKUP($B52,'Social H 2021 &amp; 2006'!$A$5:$W$86,Municipalities!$Q$4)</f>
        <v>2.4601424038387121</v>
      </c>
      <c r="F52" s="36">
        <f t="shared" si="0"/>
        <v>2.464542403838712</v>
      </c>
      <c r="G52" s="37">
        <f t="shared" si="1"/>
        <v>26</v>
      </c>
      <c r="H52" s="38" t="str">
        <f t="shared" si="2"/>
        <v>Mitchell</v>
      </c>
      <c r="I52" s="36">
        <f t="shared" si="3"/>
        <v>1.8121490556406332</v>
      </c>
    </row>
    <row r="53" spans="2:9" x14ac:dyDescent="0.45">
      <c r="B53" s="40">
        <v>45</v>
      </c>
      <c r="C53" s="41" t="s">
        <v>143</v>
      </c>
      <c r="D53" s="42">
        <f>VLOOKUP($B53,'Social H 2021 &amp; 2006'!$A$5:$W$86,Municipalities!$Q$4)</f>
        <v>0.81341218958633599</v>
      </c>
      <c r="F53" s="36">
        <f t="shared" si="0"/>
        <v>0.81791218958633594</v>
      </c>
      <c r="G53" s="37">
        <f t="shared" si="1"/>
        <v>70</v>
      </c>
      <c r="H53" s="38" t="str">
        <f t="shared" si="2"/>
        <v>Kingston</v>
      </c>
      <c r="I53" s="36">
        <f t="shared" si="3"/>
        <v>1.8115406228742126</v>
      </c>
    </row>
    <row r="54" spans="2:9" x14ac:dyDescent="0.45">
      <c r="B54" s="40">
        <v>46</v>
      </c>
      <c r="C54" s="41" t="s">
        <v>158</v>
      </c>
      <c r="D54" s="42">
        <f>VLOOKUP($B54,'Social H 2021 &amp; 2006'!$A$5:$W$86,Municipalities!$Q$4)</f>
        <v>3.5000591226203146</v>
      </c>
      <c r="F54" s="36">
        <f t="shared" si="0"/>
        <v>3.5046591226203145</v>
      </c>
      <c r="G54" s="37">
        <f t="shared" si="1"/>
        <v>11</v>
      </c>
      <c r="H54" s="38" t="str">
        <f t="shared" si="2"/>
        <v>Gannawarra</v>
      </c>
      <c r="I54" s="36">
        <f t="shared" si="3"/>
        <v>1.6710476905745402</v>
      </c>
    </row>
    <row r="55" spans="2:9" x14ac:dyDescent="0.45">
      <c r="B55" s="40">
        <v>47</v>
      </c>
      <c r="C55" s="41" t="s">
        <v>180</v>
      </c>
      <c r="D55" s="42">
        <f>VLOOKUP($B55,'Social H 2021 &amp; 2006'!$A$5:$W$86,Municipalities!$Q$4)</f>
        <v>1.8121490556406332</v>
      </c>
      <c r="F55" s="36">
        <f t="shared" si="0"/>
        <v>1.8168490556406331</v>
      </c>
      <c r="G55" s="37">
        <f t="shared" si="1"/>
        <v>44</v>
      </c>
      <c r="H55" s="38" t="str">
        <f t="shared" si="2"/>
        <v>Buloke</v>
      </c>
      <c r="I55" s="36">
        <f t="shared" si="3"/>
        <v>1.5896379158080658</v>
      </c>
    </row>
    <row r="56" spans="2:9" x14ac:dyDescent="0.45">
      <c r="B56" s="40">
        <v>48</v>
      </c>
      <c r="C56" s="41" t="s">
        <v>181</v>
      </c>
      <c r="D56" s="42">
        <f>VLOOKUP($B56,'Social H 2021 &amp; 2006'!$A$5:$W$86,Municipalities!$Q$4)</f>
        <v>2.0069574525020069</v>
      </c>
      <c r="F56" s="36">
        <f t="shared" si="0"/>
        <v>2.0117574525020068</v>
      </c>
      <c r="G56" s="37">
        <f t="shared" si="1"/>
        <v>35</v>
      </c>
      <c r="H56" s="38" t="str">
        <f t="shared" si="2"/>
        <v>Strathbogie</v>
      </c>
      <c r="I56" s="36">
        <f t="shared" si="3"/>
        <v>1.4438676184295911</v>
      </c>
    </row>
    <row r="57" spans="2:9" x14ac:dyDescent="0.45">
      <c r="B57" s="40">
        <v>49</v>
      </c>
      <c r="C57" s="41" t="s">
        <v>144</v>
      </c>
      <c r="D57" s="42">
        <f>VLOOKUP($B57,'Social H 2021 &amp; 2006'!$A$5:$W$86,Municipalities!$Q$4)</f>
        <v>1.8819559787086566</v>
      </c>
      <c r="F57" s="36">
        <f t="shared" si="0"/>
        <v>1.8868559787086565</v>
      </c>
      <c r="G57" s="37">
        <f t="shared" si="1"/>
        <v>42</v>
      </c>
      <c r="H57" s="38" t="str">
        <f t="shared" si="2"/>
        <v>Yarriambiack</v>
      </c>
      <c r="I57" s="36">
        <f t="shared" si="3"/>
        <v>1.4174541411895498</v>
      </c>
    </row>
    <row r="58" spans="2:9" x14ac:dyDescent="0.45">
      <c r="B58" s="40">
        <v>50</v>
      </c>
      <c r="C58" s="41" t="s">
        <v>145</v>
      </c>
      <c r="D58" s="42">
        <f>VLOOKUP($B58,'Social H 2021 &amp; 2006'!$A$5:$W$86,Municipalities!$Q$4)</f>
        <v>3.5326136260546126</v>
      </c>
      <c r="F58" s="36">
        <f t="shared" si="0"/>
        <v>3.5376136260546125</v>
      </c>
      <c r="G58" s="37">
        <f t="shared" si="1"/>
        <v>10</v>
      </c>
      <c r="H58" s="38" t="str">
        <f t="shared" si="2"/>
        <v>Corangamite</v>
      </c>
      <c r="I58" s="36">
        <f t="shared" si="3"/>
        <v>1.4055970621755096</v>
      </c>
    </row>
    <row r="59" spans="2:9" x14ac:dyDescent="0.45">
      <c r="B59" s="40">
        <v>51</v>
      </c>
      <c r="C59" s="41" t="s">
        <v>182</v>
      </c>
      <c r="D59" s="42">
        <f>VLOOKUP($B59,'Social H 2021 &amp; 2006'!$A$5:$W$86,Municipalities!$Q$4)</f>
        <v>1.9388612421637692</v>
      </c>
      <c r="F59" s="36">
        <f t="shared" si="0"/>
        <v>1.9439612421637693</v>
      </c>
      <c r="G59" s="37">
        <f t="shared" si="1"/>
        <v>39</v>
      </c>
      <c r="H59" s="38" t="str">
        <f t="shared" si="2"/>
        <v>Hepburn</v>
      </c>
      <c r="I59" s="36">
        <f t="shared" si="3"/>
        <v>1.3458101146041426</v>
      </c>
    </row>
    <row r="60" spans="2:9" x14ac:dyDescent="0.45">
      <c r="B60" s="40">
        <v>52</v>
      </c>
      <c r="C60" s="41" t="s">
        <v>146</v>
      </c>
      <c r="D60" s="42">
        <f>VLOOKUP($B60,'Social H 2021 &amp; 2006'!$A$5:$W$86,Municipalities!$Q$4)</f>
        <v>2.0584855063210319</v>
      </c>
      <c r="F60" s="36">
        <f t="shared" si="0"/>
        <v>2.0636855063210318</v>
      </c>
      <c r="G60" s="37">
        <f t="shared" si="1"/>
        <v>34</v>
      </c>
      <c r="H60" s="38" t="str">
        <f t="shared" si="2"/>
        <v>Indigo</v>
      </c>
      <c r="I60" s="36">
        <f t="shared" si="3"/>
        <v>1.3419354838709678</v>
      </c>
    </row>
    <row r="61" spans="2:9" x14ac:dyDescent="0.45">
      <c r="B61" s="40">
        <v>53</v>
      </c>
      <c r="C61" s="41" t="s">
        <v>183</v>
      </c>
      <c r="D61" s="42">
        <f>VLOOKUP($B61,'Social H 2021 &amp; 2006'!$A$5:$W$86,Municipalities!$Q$4)</f>
        <v>1.0533962949509625</v>
      </c>
      <c r="F61" s="36">
        <f t="shared" si="0"/>
        <v>1.0586962949509626</v>
      </c>
      <c r="G61" s="37">
        <f t="shared" si="1"/>
        <v>63</v>
      </c>
      <c r="H61" s="38" t="str">
        <f t="shared" si="2"/>
        <v>Baw Baw</v>
      </c>
      <c r="I61" s="36">
        <f t="shared" si="3"/>
        <v>1.3416523937688607</v>
      </c>
    </row>
    <row r="62" spans="2:9" x14ac:dyDescent="0.45">
      <c r="B62" s="40">
        <v>54</v>
      </c>
      <c r="C62" s="41" t="s">
        <v>184</v>
      </c>
      <c r="D62" s="42">
        <f>VLOOKUP($B62,'Social H 2021 &amp; 2006'!$A$5:$W$86,Municipalities!$Q$4)</f>
        <v>1.8341386451040331</v>
      </c>
      <c r="F62" s="36">
        <f t="shared" si="0"/>
        <v>1.8395386451040332</v>
      </c>
      <c r="G62" s="37">
        <f t="shared" si="1"/>
        <v>43</v>
      </c>
      <c r="H62" s="38" t="str">
        <f t="shared" si="2"/>
        <v>Casey</v>
      </c>
      <c r="I62" s="36">
        <f t="shared" si="3"/>
        <v>1.3197580579421881</v>
      </c>
    </row>
    <row r="63" spans="2:9" x14ac:dyDescent="0.45">
      <c r="B63" s="40">
        <v>55</v>
      </c>
      <c r="C63" s="41" t="s">
        <v>185</v>
      </c>
      <c r="D63" s="42">
        <f>VLOOKUP($B63,'Social H 2021 &amp; 2006'!$A$5:$W$86,Municipalities!$Q$4)</f>
        <v>0.66666666666666674</v>
      </c>
      <c r="F63" s="36">
        <f t="shared" si="0"/>
        <v>0.67216666666666669</v>
      </c>
      <c r="G63" s="37">
        <f t="shared" si="1"/>
        <v>73</v>
      </c>
      <c r="H63" s="38" t="str">
        <f t="shared" si="2"/>
        <v>Macedon Ranges</v>
      </c>
      <c r="I63" s="36">
        <f t="shared" si="3"/>
        <v>1.2360639844886088</v>
      </c>
    </row>
    <row r="64" spans="2:9" x14ac:dyDescent="0.45">
      <c r="B64" s="40">
        <v>56</v>
      </c>
      <c r="C64" s="41" t="s">
        <v>186</v>
      </c>
      <c r="D64" s="42">
        <f>VLOOKUP($B64,'Social H 2021 &amp; 2006'!$A$5:$W$86,Municipalities!$Q$4)</f>
        <v>0.69469397532638633</v>
      </c>
      <c r="F64" s="36">
        <f t="shared" si="0"/>
        <v>0.70029397532638638</v>
      </c>
      <c r="G64" s="37">
        <f t="shared" si="1"/>
        <v>72</v>
      </c>
      <c r="H64" s="38" t="str">
        <f t="shared" si="2"/>
        <v>South Gippsland</v>
      </c>
      <c r="I64" s="36">
        <f t="shared" si="3"/>
        <v>1.2131816856226305</v>
      </c>
    </row>
    <row r="65" spans="2:9" x14ac:dyDescent="0.45">
      <c r="B65" s="40">
        <v>57</v>
      </c>
      <c r="C65" s="41" t="s">
        <v>187</v>
      </c>
      <c r="D65" s="42">
        <f>VLOOKUP($B65,'Social H 2021 &amp; 2006'!$A$5:$W$86,Municipalities!$Q$4)</f>
        <v>0.51325537802374366</v>
      </c>
      <c r="F65" s="36">
        <f t="shared" si="0"/>
        <v>0.5189553780237437</v>
      </c>
      <c r="G65" s="37">
        <f t="shared" si="1"/>
        <v>74</v>
      </c>
      <c r="H65" s="38" t="str">
        <f t="shared" si="2"/>
        <v>Hindmarsh</v>
      </c>
      <c r="I65" s="36">
        <f t="shared" si="3"/>
        <v>1.1897106109324758</v>
      </c>
    </row>
    <row r="66" spans="2:9" x14ac:dyDescent="0.45">
      <c r="B66" s="40">
        <v>58</v>
      </c>
      <c r="C66" s="41" t="s">
        <v>188</v>
      </c>
      <c r="D66" s="42">
        <f>VLOOKUP($B66,'Social H 2021 &amp; 2006'!$A$5:$W$86,Municipalities!$Q$4)</f>
        <v>2.67071805533344</v>
      </c>
      <c r="F66" s="36">
        <f t="shared" si="0"/>
        <v>2.6765180553334398</v>
      </c>
      <c r="G66" s="37">
        <f t="shared" si="1"/>
        <v>22</v>
      </c>
      <c r="H66" s="38" t="str">
        <f t="shared" si="2"/>
        <v>Bass Coast</v>
      </c>
      <c r="I66" s="36">
        <f t="shared" si="3"/>
        <v>1.0972706255822779</v>
      </c>
    </row>
    <row r="67" spans="2:9" x14ac:dyDescent="0.45">
      <c r="B67" s="40">
        <v>59</v>
      </c>
      <c r="C67" s="41" t="s">
        <v>147</v>
      </c>
      <c r="D67" s="42">
        <f>VLOOKUP($B67,'Social H 2021 &amp; 2006'!$A$5:$W$86,Municipalities!$Q$4)</f>
        <v>3.8435411762847349</v>
      </c>
      <c r="F67" s="36">
        <f t="shared" si="0"/>
        <v>3.8494411762847349</v>
      </c>
      <c r="G67" s="37">
        <f t="shared" si="1"/>
        <v>7</v>
      </c>
      <c r="H67" s="38" t="str">
        <f t="shared" si="2"/>
        <v>Alpine</v>
      </c>
      <c r="I67" s="36">
        <f t="shared" si="3"/>
        <v>1.0865080456608445</v>
      </c>
    </row>
    <row r="68" spans="2:9" x14ac:dyDescent="0.45">
      <c r="B68" s="40">
        <v>60</v>
      </c>
      <c r="C68" s="41" t="s">
        <v>189</v>
      </c>
      <c r="D68" s="42">
        <f>VLOOKUP($B68,'Social H 2021 &amp; 2006'!$A$5:$W$86,Municipalities!$Q$4)</f>
        <v>0.45696877380045697</v>
      </c>
      <c r="F68" s="36">
        <f t="shared" si="0"/>
        <v>0.46296877380045698</v>
      </c>
      <c r="G68" s="37">
        <f t="shared" si="1"/>
        <v>76</v>
      </c>
      <c r="H68" s="38" t="str">
        <f t="shared" si="2"/>
        <v>Glen Eira</v>
      </c>
      <c r="I68" s="36">
        <f t="shared" si="3"/>
        <v>1.070431040990413</v>
      </c>
    </row>
    <row r="69" spans="2:9" x14ac:dyDescent="0.45">
      <c r="B69" s="40">
        <v>61</v>
      </c>
      <c r="C69" s="41" t="s">
        <v>85</v>
      </c>
      <c r="D69" s="42">
        <f>VLOOKUP($B69,'Social H 2021 &amp; 2006'!$A$5:$W$86,Municipalities!$Q$4)</f>
        <v>0.31013094417643006</v>
      </c>
      <c r="F69" s="36">
        <f t="shared" si="0"/>
        <v>0.31623094417643005</v>
      </c>
      <c r="G69" s="37">
        <f t="shared" si="1"/>
        <v>78</v>
      </c>
      <c r="H69" s="38" t="str">
        <f t="shared" si="2"/>
        <v>West Wimmera</v>
      </c>
      <c r="I69" s="36">
        <f t="shared" si="3"/>
        <v>1.0643015521064301</v>
      </c>
    </row>
    <row r="70" spans="2:9" x14ac:dyDescent="0.45">
      <c r="B70" s="40">
        <v>62</v>
      </c>
      <c r="C70" s="41" t="s">
        <v>190</v>
      </c>
      <c r="D70" s="42">
        <f>VLOOKUP($B70,'Social H 2021 &amp; 2006'!$A$5:$W$86,Municipalities!$Q$4)</f>
        <v>1.2131816856226305</v>
      </c>
      <c r="F70" s="36">
        <f t="shared" si="0"/>
        <v>1.2193816856226305</v>
      </c>
      <c r="G70" s="37">
        <f t="shared" si="1"/>
        <v>56</v>
      </c>
      <c r="H70" s="38" t="str">
        <f t="shared" si="2"/>
        <v>Whittlesea</v>
      </c>
      <c r="I70" s="36">
        <f t="shared" si="3"/>
        <v>1.0567156266191124</v>
      </c>
    </row>
    <row r="71" spans="2:9" x14ac:dyDescent="0.45">
      <c r="B71" s="40">
        <v>63</v>
      </c>
      <c r="C71" s="41" t="s">
        <v>191</v>
      </c>
      <c r="D71" s="42">
        <f>VLOOKUP($B71,'Social H 2021 &amp; 2006'!$A$5:$W$86,Municipalities!$Q$4)</f>
        <v>2.6169802219006271</v>
      </c>
      <c r="F71" s="36">
        <f t="shared" si="0"/>
        <v>2.623280221900627</v>
      </c>
      <c r="G71" s="37">
        <f t="shared" si="1"/>
        <v>24</v>
      </c>
      <c r="H71" s="38" t="str">
        <f t="shared" si="2"/>
        <v>Mornington Peninsula</v>
      </c>
      <c r="I71" s="36">
        <f t="shared" si="3"/>
        <v>1.0533962949509625</v>
      </c>
    </row>
    <row r="72" spans="2:9" x14ac:dyDescent="0.45">
      <c r="B72" s="40">
        <v>64</v>
      </c>
      <c r="C72" s="41" t="s">
        <v>148</v>
      </c>
      <c r="D72" s="42">
        <f>VLOOKUP($B72,'Social H 2021 &amp; 2006'!$A$5:$W$86,Municipalities!$Q$4)</f>
        <v>2.2077203106913386</v>
      </c>
      <c r="F72" s="36">
        <f t="shared" si="0"/>
        <v>2.2141203106913387</v>
      </c>
      <c r="G72" s="37">
        <f t="shared" si="1"/>
        <v>32</v>
      </c>
      <c r="H72" s="38" t="str">
        <f t="shared" si="2"/>
        <v>Loddon</v>
      </c>
      <c r="I72" s="36">
        <f t="shared" si="3"/>
        <v>0.9715475364330326</v>
      </c>
    </row>
    <row r="73" spans="2:9" x14ac:dyDescent="0.45">
      <c r="B73" s="40">
        <v>65</v>
      </c>
      <c r="C73" s="41" t="s">
        <v>192</v>
      </c>
      <c r="D73" s="42">
        <f>VLOOKUP($B73,'Social H 2021 &amp; 2006'!$A$5:$W$86,Municipalities!$Q$4)</f>
        <v>1.4438676184295911</v>
      </c>
      <c r="F73" s="36">
        <f t="shared" si="0"/>
        <v>1.4503676184295911</v>
      </c>
      <c r="G73" s="37">
        <f t="shared" si="1"/>
        <v>48</v>
      </c>
      <c r="H73" s="38" t="str">
        <f t="shared" si="2"/>
        <v>Yarra Ranges</v>
      </c>
      <c r="I73" s="36">
        <f t="shared" si="3"/>
        <v>0.94682820671062462</v>
      </c>
    </row>
    <row r="74" spans="2:9" x14ac:dyDescent="0.45">
      <c r="B74" s="40">
        <v>66</v>
      </c>
      <c r="C74" s="41" t="s">
        <v>193</v>
      </c>
      <c r="D74" s="42">
        <f>VLOOKUP($B74,'Social H 2021 &amp; 2006'!$A$5:$W$86,Municipalities!$Q$4)</f>
        <v>0.33852403520649971</v>
      </c>
      <c r="F74" s="36">
        <f t="shared" ref="F74:F87" si="4">D74+0.0001*B74</f>
        <v>0.3451240352064997</v>
      </c>
      <c r="G74" s="37">
        <f t="shared" ref="G74:G87" si="5">RANK(F74,F$9:F$87)</f>
        <v>77</v>
      </c>
      <c r="H74" s="38" t="str">
        <f t="shared" ref="H74:H87" si="6">VLOOKUP(MATCH(B74,$G$9:$G$87,0),$B$9:$D$87,2)</f>
        <v>Towong</v>
      </c>
      <c r="I74" s="36">
        <f t="shared" ref="I74:I87" si="7">VLOOKUP(MATCH(B74,$G$9:$G$87,0),$B$9:$D$87,3)</f>
        <v>0.89599999999999991</v>
      </c>
    </row>
    <row r="75" spans="2:9" x14ac:dyDescent="0.45">
      <c r="B75" s="40">
        <v>67</v>
      </c>
      <c r="C75" s="41" t="s">
        <v>159</v>
      </c>
      <c r="D75" s="42">
        <f>VLOOKUP($B75,'Social H 2021 &amp; 2006'!$A$5:$W$86,Municipalities!$Q$4)</f>
        <v>4.1762612518316935</v>
      </c>
      <c r="F75" s="36">
        <f t="shared" si="4"/>
        <v>4.1829612518316939</v>
      </c>
      <c r="G75" s="37">
        <f t="shared" si="5"/>
        <v>5</v>
      </c>
      <c r="H75" s="38" t="str">
        <f t="shared" si="6"/>
        <v>Wyndham</v>
      </c>
      <c r="I75" s="36">
        <f t="shared" si="7"/>
        <v>0.87382800434423047</v>
      </c>
    </row>
    <row r="76" spans="2:9" x14ac:dyDescent="0.45">
      <c r="B76" s="40">
        <v>68</v>
      </c>
      <c r="C76" s="41" t="s">
        <v>194</v>
      </c>
      <c r="D76" s="42">
        <f>VLOOKUP($B76,'Social H 2021 &amp; 2006'!$A$5:$W$86,Municipalities!$Q$4)</f>
        <v>0.89599999999999991</v>
      </c>
      <c r="F76" s="36">
        <f t="shared" si="4"/>
        <v>0.90279999999999994</v>
      </c>
      <c r="G76" s="37">
        <f t="shared" si="5"/>
        <v>66</v>
      </c>
      <c r="H76" s="38" t="str">
        <f t="shared" si="6"/>
        <v>Mansfield</v>
      </c>
      <c r="I76" s="36">
        <f t="shared" si="7"/>
        <v>0.87626529687263932</v>
      </c>
    </row>
    <row r="77" spans="2:9" x14ac:dyDescent="0.45">
      <c r="B77" s="40">
        <v>69</v>
      </c>
      <c r="C77" s="41" t="s">
        <v>160</v>
      </c>
      <c r="D77" s="42">
        <f>VLOOKUP($B77,'Social H 2021 &amp; 2006'!$A$5:$W$86,Municipalities!$Q$4)</f>
        <v>3.2682605834612852</v>
      </c>
      <c r="F77" s="36">
        <f t="shared" si="4"/>
        <v>3.2751605834612851</v>
      </c>
      <c r="G77" s="37">
        <f t="shared" si="5"/>
        <v>18</v>
      </c>
      <c r="H77" s="38" t="str">
        <f t="shared" si="6"/>
        <v>Boroondara</v>
      </c>
      <c r="I77" s="36">
        <f t="shared" si="7"/>
        <v>0.83648730184849984</v>
      </c>
    </row>
    <row r="78" spans="2:9" x14ac:dyDescent="0.45">
      <c r="B78" s="40">
        <v>70</v>
      </c>
      <c r="C78" s="41" t="s">
        <v>149</v>
      </c>
      <c r="D78" s="42">
        <f>VLOOKUP($B78,'Social H 2021 &amp; 2006'!$A$5:$W$86,Municipalities!$Q$4)</f>
        <v>4.3619344773790951</v>
      </c>
      <c r="F78" s="36">
        <f t="shared" si="4"/>
        <v>4.3689344773790948</v>
      </c>
      <c r="G78" s="37">
        <f t="shared" si="5"/>
        <v>4</v>
      </c>
      <c r="H78" s="38" t="str">
        <f t="shared" si="6"/>
        <v>Melton</v>
      </c>
      <c r="I78" s="36">
        <f t="shared" si="7"/>
        <v>0.81341218958633599</v>
      </c>
    </row>
    <row r="79" spans="2:9" x14ac:dyDescent="0.45">
      <c r="B79" s="40">
        <v>71</v>
      </c>
      <c r="C79" s="41" t="s">
        <v>195</v>
      </c>
      <c r="D79" s="42">
        <f>VLOOKUP($B79,'Social H 2021 &amp; 2006'!$A$5:$W$86,Municipalities!$Q$4)</f>
        <v>1.9444680309077014</v>
      </c>
      <c r="F79" s="36">
        <f t="shared" si="4"/>
        <v>1.9515680309077015</v>
      </c>
      <c r="G79" s="37">
        <f t="shared" si="5"/>
        <v>38</v>
      </c>
      <c r="H79" s="38" t="str">
        <f t="shared" si="6"/>
        <v>Cardinia</v>
      </c>
      <c r="I79" s="36">
        <f t="shared" si="7"/>
        <v>0.74196586497599526</v>
      </c>
    </row>
    <row r="80" spans="2:9" x14ac:dyDescent="0.45">
      <c r="B80" s="40">
        <v>72</v>
      </c>
      <c r="C80" s="41" t="s">
        <v>196</v>
      </c>
      <c r="D80" s="42">
        <f>VLOOKUP($B80,'Social H 2021 &amp; 2006'!$A$5:$W$86,Municipalities!$Q$4)</f>
        <v>1.0643015521064301</v>
      </c>
      <c r="F80" s="36">
        <f t="shared" si="4"/>
        <v>1.0715015521064302</v>
      </c>
      <c r="G80" s="37">
        <f t="shared" si="5"/>
        <v>61</v>
      </c>
      <c r="H80" s="38" t="str">
        <f t="shared" si="6"/>
        <v>Murrindindi</v>
      </c>
      <c r="I80" s="36">
        <f t="shared" si="7"/>
        <v>0.69469397532638633</v>
      </c>
    </row>
    <row r="81" spans="2:9" x14ac:dyDescent="0.45">
      <c r="B81" s="40">
        <v>73</v>
      </c>
      <c r="C81" s="41" t="s">
        <v>150</v>
      </c>
      <c r="D81" s="42">
        <f>VLOOKUP($B81,'Social H 2021 &amp; 2006'!$A$5:$W$86,Municipalities!$Q$4)</f>
        <v>1.9661981258366803</v>
      </c>
      <c r="F81" s="36">
        <f t="shared" si="4"/>
        <v>1.9734981258366804</v>
      </c>
      <c r="G81" s="37">
        <f t="shared" si="5"/>
        <v>37</v>
      </c>
      <c r="H81" s="38" t="str">
        <f t="shared" si="6"/>
        <v>Moyne</v>
      </c>
      <c r="I81" s="36">
        <f t="shared" si="7"/>
        <v>0.66666666666666674</v>
      </c>
    </row>
    <row r="82" spans="2:9" x14ac:dyDescent="0.45">
      <c r="B82" s="40">
        <v>74</v>
      </c>
      <c r="C82" s="41" t="s">
        <v>151</v>
      </c>
      <c r="D82" s="42">
        <f>VLOOKUP($B82,'Social H 2021 &amp; 2006'!$A$5:$W$86,Municipalities!$Q$4)</f>
        <v>1.0567156266191124</v>
      </c>
      <c r="F82" s="36">
        <f t="shared" si="4"/>
        <v>1.0641156266191125</v>
      </c>
      <c r="G82" s="37">
        <f t="shared" si="5"/>
        <v>62</v>
      </c>
      <c r="H82" s="38" t="str">
        <f t="shared" si="6"/>
        <v>Nillumbik</v>
      </c>
      <c r="I82" s="36">
        <f t="shared" si="7"/>
        <v>0.51325537802374366</v>
      </c>
    </row>
    <row r="83" spans="2:9" x14ac:dyDescent="0.45">
      <c r="B83" s="40">
        <v>75</v>
      </c>
      <c r="C83" s="41" t="s">
        <v>152</v>
      </c>
      <c r="D83" s="42">
        <f>VLOOKUP($B83,'Social H 2021 &amp; 2006'!$A$5:$W$86,Municipalities!$Q$4)</f>
        <v>5.1389041396727793</v>
      </c>
      <c r="F83" s="36">
        <f t="shared" si="4"/>
        <v>5.1464041396727795</v>
      </c>
      <c r="G83" s="37">
        <f t="shared" si="5"/>
        <v>2</v>
      </c>
      <c r="H83" s="38" t="str">
        <f t="shared" si="6"/>
        <v>Manningham</v>
      </c>
      <c r="I83" s="36">
        <f t="shared" si="7"/>
        <v>0.50683120317320407</v>
      </c>
    </row>
    <row r="84" spans="2:9" x14ac:dyDescent="0.45">
      <c r="B84" s="40">
        <v>76</v>
      </c>
      <c r="C84" s="41" t="s">
        <v>153</v>
      </c>
      <c r="D84" s="42">
        <f>VLOOKUP($B84,'Social H 2021 &amp; 2006'!$A$5:$W$86,Municipalities!$Q$4)</f>
        <v>0.87382800434423047</v>
      </c>
      <c r="F84" s="36">
        <f t="shared" si="4"/>
        <v>0.88142800434423052</v>
      </c>
      <c r="G84" s="37">
        <f t="shared" si="5"/>
        <v>67</v>
      </c>
      <c r="H84" s="38" t="str">
        <f t="shared" si="6"/>
        <v>Pyrenees</v>
      </c>
      <c r="I84" s="36">
        <f t="shared" si="7"/>
        <v>0.45696877380045697</v>
      </c>
    </row>
    <row r="85" spans="2:9" x14ac:dyDescent="0.45">
      <c r="B85" s="40">
        <v>77</v>
      </c>
      <c r="C85" s="41" t="s">
        <v>154</v>
      </c>
      <c r="D85" s="42">
        <f>VLOOKUP($B85,'Social H 2021 &amp; 2006'!$A$5:$W$86,Municipalities!$Q$4)</f>
        <v>6.9537945224634923</v>
      </c>
      <c r="F85" s="36">
        <f t="shared" si="4"/>
        <v>6.9614945224634921</v>
      </c>
      <c r="G85" s="37">
        <f t="shared" si="5"/>
        <v>1</v>
      </c>
      <c r="H85" s="38" t="str">
        <f t="shared" si="6"/>
        <v>Surf Coast</v>
      </c>
      <c r="I85" s="36">
        <f t="shared" si="7"/>
        <v>0.33852403520649971</v>
      </c>
    </row>
    <row r="86" spans="2:9" x14ac:dyDescent="0.45">
      <c r="B86" s="40">
        <v>78</v>
      </c>
      <c r="C86" s="41" t="s">
        <v>197</v>
      </c>
      <c r="D86" s="42">
        <f>VLOOKUP($B86,'Social H 2021 &amp; 2006'!$A$5:$W$86,Municipalities!$Q$4)</f>
        <v>0.94682820671062462</v>
      </c>
      <c r="F86" s="36">
        <f t="shared" si="4"/>
        <v>0.95462820671062465</v>
      </c>
      <c r="G86" s="37">
        <f t="shared" si="5"/>
        <v>65</v>
      </c>
      <c r="H86" s="38" t="str">
        <f t="shared" si="6"/>
        <v>Queenscliffe (B)</v>
      </c>
      <c r="I86" s="36">
        <f t="shared" si="7"/>
        <v>0.31013094417643006</v>
      </c>
    </row>
    <row r="87" spans="2:9" x14ac:dyDescent="0.45">
      <c r="B87" s="40">
        <v>79</v>
      </c>
      <c r="C87" s="41" t="s">
        <v>198</v>
      </c>
      <c r="D87" s="42">
        <f>VLOOKUP($B87,'Social H 2021 &amp; 2006'!$A$5:$W$86,Municipalities!$Q$4)</f>
        <v>1.4174541411895498</v>
      </c>
      <c r="F87" s="36">
        <f t="shared" si="4"/>
        <v>1.4253541411895498</v>
      </c>
      <c r="G87" s="37">
        <f t="shared" si="5"/>
        <v>49</v>
      </c>
      <c r="H87" s="38" t="str">
        <f t="shared" si="6"/>
        <v>Golden Plains</v>
      </c>
      <c r="I87" s="36">
        <f t="shared" si="7"/>
        <v>7.4404761904761904E-2</v>
      </c>
    </row>
    <row r="88" spans="2:9" x14ac:dyDescent="0.45">
      <c r="B88" s="40">
        <v>80</v>
      </c>
      <c r="C88" s="41" t="s">
        <v>25</v>
      </c>
      <c r="D88" s="42">
        <f>VLOOKUP($B88,'Social H 2021 &amp; 2006'!$A$5:$W$86,Municipalities!$Q$4)</f>
        <v>2.1919985592865334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71438</xdr:rowOff>
                  </from>
                  <to>
                    <xdr:col>5</xdr:col>
                    <xdr:colOff>42863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14288</xdr:colOff>
                    <xdr:row>11</xdr:row>
                    <xdr:rowOff>0</xdr:rowOff>
                  </from>
                  <to>
                    <xdr:col>20</xdr:col>
                    <xdr:colOff>280988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14288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14288</xdr:colOff>
                    <xdr:row>9</xdr:row>
                    <xdr:rowOff>14288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15.73046875" defaultRowHeight="13.15" x14ac:dyDescent="0.4"/>
  <cols>
    <col min="1" max="1" width="3.796875" style="12" customWidth="1"/>
    <col min="2" max="2" width="20.33203125" style="14" customWidth="1"/>
    <col min="3" max="7" width="13.73046875" style="14" customWidth="1"/>
    <col min="8" max="8" width="15.33203125" style="14" customWidth="1"/>
    <col min="9" max="16" width="13.73046875" style="14" customWidth="1"/>
    <col min="17" max="17" width="3.73046875" customWidth="1"/>
    <col min="18" max="19" width="16" customWidth="1"/>
    <col min="20" max="20" width="13.73046875" customWidth="1"/>
    <col min="21" max="21" width="2.73046875" customWidth="1"/>
    <col min="24" max="16384" width="15.73046875" style="14"/>
  </cols>
  <sheetData>
    <row r="1" spans="1:23" s="12" customFormat="1" ht="21" x14ac:dyDescent="0.65">
      <c r="B1" s="17" t="s">
        <v>524</v>
      </c>
      <c r="G1"/>
      <c r="H1"/>
      <c r="Q1"/>
      <c r="R1"/>
      <c r="S1"/>
      <c r="T1"/>
      <c r="U1"/>
      <c r="V1"/>
      <c r="W1"/>
    </row>
    <row r="2" spans="1:23" x14ac:dyDescent="0.4">
      <c r="B2" s="18" t="s">
        <v>103</v>
      </c>
    </row>
    <row r="3" spans="1:23" ht="12.75" x14ac:dyDescent="0.3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  <c r="I3" s="29">
        <v>9</v>
      </c>
      <c r="J3" s="29">
        <v>10</v>
      </c>
      <c r="K3" s="29">
        <v>11</v>
      </c>
      <c r="L3" s="29">
        <v>12</v>
      </c>
      <c r="M3" s="29">
        <v>13</v>
      </c>
      <c r="N3" s="29">
        <v>14</v>
      </c>
      <c r="O3" s="29">
        <v>15</v>
      </c>
      <c r="P3" s="29">
        <v>16</v>
      </c>
    </row>
    <row r="4" spans="1:23" s="18" customFormat="1" ht="45.75" customHeight="1" x14ac:dyDescent="0.35">
      <c r="B4" s="24"/>
      <c r="C4" s="25" t="s">
        <v>14</v>
      </c>
      <c r="D4" s="25" t="s">
        <v>15</v>
      </c>
      <c r="E4" s="25" t="s">
        <v>16</v>
      </c>
      <c r="F4" s="25" t="s">
        <v>17</v>
      </c>
      <c r="G4" s="25" t="s">
        <v>19</v>
      </c>
      <c r="H4" s="25" t="s">
        <v>18</v>
      </c>
      <c r="I4" s="25" t="s">
        <v>20</v>
      </c>
      <c r="J4" s="25" t="s">
        <v>21</v>
      </c>
      <c r="K4" s="25" t="s">
        <v>22</v>
      </c>
      <c r="L4" s="25" t="s">
        <v>23</v>
      </c>
      <c r="M4" s="25" t="s">
        <v>24</v>
      </c>
      <c r="N4" s="25" t="s">
        <v>25</v>
      </c>
      <c r="O4" s="25" t="s">
        <v>116</v>
      </c>
      <c r="P4" s="26" t="s">
        <v>118</v>
      </c>
      <c r="Q4"/>
      <c r="R4"/>
      <c r="S4"/>
      <c r="T4"/>
      <c r="U4"/>
      <c r="V4"/>
      <c r="W4"/>
    </row>
    <row r="5" spans="1:23" ht="12.75" x14ac:dyDescent="0.3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75" x14ac:dyDescent="0.3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75" x14ac:dyDescent="0.3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75" x14ac:dyDescent="0.3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75" x14ac:dyDescent="0.3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75" x14ac:dyDescent="0.3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75" x14ac:dyDescent="0.3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75" x14ac:dyDescent="0.3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75" x14ac:dyDescent="0.3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75" x14ac:dyDescent="0.3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75" x14ac:dyDescent="0.3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75" x14ac:dyDescent="0.3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75" x14ac:dyDescent="0.3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75" x14ac:dyDescent="0.3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75" x14ac:dyDescent="0.3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75" x14ac:dyDescent="0.3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75" x14ac:dyDescent="0.3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75" x14ac:dyDescent="0.3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75" x14ac:dyDescent="0.3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75" x14ac:dyDescent="0.3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75" x14ac:dyDescent="0.3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75" x14ac:dyDescent="0.3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75" x14ac:dyDescent="0.3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75" x14ac:dyDescent="0.3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75" x14ac:dyDescent="0.3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75" x14ac:dyDescent="0.3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75" x14ac:dyDescent="0.3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75" x14ac:dyDescent="0.3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75" x14ac:dyDescent="0.3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75" x14ac:dyDescent="0.3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75" x14ac:dyDescent="0.3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75" x14ac:dyDescent="0.3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75" x14ac:dyDescent="0.3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75" x14ac:dyDescent="0.3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75" x14ac:dyDescent="0.3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75" x14ac:dyDescent="0.3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75" x14ac:dyDescent="0.3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75" x14ac:dyDescent="0.3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75" x14ac:dyDescent="0.3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75" x14ac:dyDescent="0.3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75" x14ac:dyDescent="0.3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75" x14ac:dyDescent="0.3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75" x14ac:dyDescent="0.3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75" x14ac:dyDescent="0.3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75" x14ac:dyDescent="0.3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75" x14ac:dyDescent="0.3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75" x14ac:dyDescent="0.3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75" x14ac:dyDescent="0.3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75" x14ac:dyDescent="0.3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75" x14ac:dyDescent="0.3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75" x14ac:dyDescent="0.3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75" x14ac:dyDescent="0.3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75" x14ac:dyDescent="0.3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75" x14ac:dyDescent="0.3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75" x14ac:dyDescent="0.3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75" x14ac:dyDescent="0.3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75" x14ac:dyDescent="0.3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75" x14ac:dyDescent="0.3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75" x14ac:dyDescent="0.3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75" x14ac:dyDescent="0.3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75" x14ac:dyDescent="0.3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75" x14ac:dyDescent="0.3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75" x14ac:dyDescent="0.3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75" x14ac:dyDescent="0.3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75" x14ac:dyDescent="0.3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75" x14ac:dyDescent="0.3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133" si="3">O70/SUM(C70:K70)*100</f>
        <v>4.1471048513302033</v>
      </c>
    </row>
    <row r="71" spans="1:16" ht="12.75" x14ac:dyDescent="0.3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75" x14ac:dyDescent="0.3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75" x14ac:dyDescent="0.3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75" x14ac:dyDescent="0.3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75" x14ac:dyDescent="0.3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75" x14ac:dyDescent="0.3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75" x14ac:dyDescent="0.3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75" x14ac:dyDescent="0.3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75" x14ac:dyDescent="0.3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75" x14ac:dyDescent="0.3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75" x14ac:dyDescent="0.3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75" x14ac:dyDescent="0.3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75" x14ac:dyDescent="0.3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75" x14ac:dyDescent="0.3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si="3"/>
        <v>5.5868733642037451</v>
      </c>
    </row>
    <row r="85" spans="1:16" ht="12.75" x14ac:dyDescent="0.3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3"/>
        <v>11.044776119402986</v>
      </c>
    </row>
    <row r="86" spans="1:16" ht="12.75" x14ac:dyDescent="0.3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3"/>
        <v>2.7042915931804821</v>
      </c>
    </row>
    <row r="87" spans="1:16" ht="12.75" x14ac:dyDescent="0.3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48" si="5">SUM(F87,H87)</f>
        <v>514</v>
      </c>
      <c r="P87" s="21">
        <f t="shared" si="3"/>
        <v>9.5061956722766787</v>
      </c>
    </row>
    <row r="88" spans="1:16" ht="12.75" x14ac:dyDescent="0.3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5"/>
        <v>199</v>
      </c>
      <c r="P88" s="21">
        <f t="shared" si="3"/>
        <v>4.9899699097291874</v>
      </c>
    </row>
    <row r="89" spans="1:16" ht="12.75" x14ac:dyDescent="0.3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5"/>
        <v>97</v>
      </c>
      <c r="P89" s="21">
        <f t="shared" si="3"/>
        <v>3.5094066570188134</v>
      </c>
    </row>
    <row r="90" spans="1:16" ht="12.75" x14ac:dyDescent="0.3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5"/>
        <v>271</v>
      </c>
      <c r="P90" s="21">
        <f t="shared" si="3"/>
        <v>15.530085959885387</v>
      </c>
    </row>
    <row r="91" spans="1:16" ht="12.75" x14ac:dyDescent="0.3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5"/>
        <v>321</v>
      </c>
      <c r="P91" s="21">
        <f t="shared" si="3"/>
        <v>4.0767081534163072</v>
      </c>
    </row>
    <row r="92" spans="1:16" ht="12.75" x14ac:dyDescent="0.3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5"/>
        <v>98</v>
      </c>
      <c r="P92" s="21">
        <f t="shared" si="3"/>
        <v>6.2699936020473457</v>
      </c>
    </row>
    <row r="93" spans="1:16" ht="12.75" x14ac:dyDescent="0.3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5"/>
        <v>53</v>
      </c>
      <c r="P93" s="21">
        <f t="shared" si="3"/>
        <v>6.5110565110565108</v>
      </c>
    </row>
    <row r="94" spans="1:16" ht="12.75" x14ac:dyDescent="0.3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5"/>
        <v>115</v>
      </c>
      <c r="P94" s="21">
        <f t="shared" si="3"/>
        <v>8.2614942528735629</v>
      </c>
    </row>
    <row r="95" spans="1:16" ht="12.75" x14ac:dyDescent="0.3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5"/>
        <v>94</v>
      </c>
      <c r="P95" s="21">
        <f t="shared" si="3"/>
        <v>5.9606848446417251</v>
      </c>
    </row>
    <row r="96" spans="1:16" ht="12.75" x14ac:dyDescent="0.3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5"/>
        <v>19</v>
      </c>
      <c r="P96" s="21">
        <f t="shared" si="3"/>
        <v>22.352941176470591</v>
      </c>
    </row>
    <row r="97" spans="1:16" ht="12.75" x14ac:dyDescent="0.3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5"/>
        <v>96</v>
      </c>
      <c r="P97" s="21">
        <f t="shared" si="3"/>
        <v>3.4396273737011827</v>
      </c>
    </row>
    <row r="98" spans="1:16" ht="12.75" x14ac:dyDescent="0.3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5"/>
        <v>126</v>
      </c>
      <c r="P98" s="21">
        <f t="shared" si="3"/>
        <v>5.4616384915474647</v>
      </c>
    </row>
    <row r="99" spans="1:16" ht="12.75" x14ac:dyDescent="0.3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5"/>
        <v>38</v>
      </c>
      <c r="P99" s="21">
        <f t="shared" si="3"/>
        <v>8.6560364464692476</v>
      </c>
    </row>
    <row r="100" spans="1:16" ht="12.75" x14ac:dyDescent="0.3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5"/>
        <v>1268</v>
      </c>
      <c r="P100" s="21">
        <f t="shared" si="3"/>
        <v>18.247229817239891</v>
      </c>
    </row>
    <row r="101" spans="1:16" ht="12.75" x14ac:dyDescent="0.3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5"/>
        <v>312</v>
      </c>
      <c r="P101" s="21">
        <f t="shared" si="3"/>
        <v>11.949444657219455</v>
      </c>
    </row>
    <row r="102" spans="1:16" ht="12.75" x14ac:dyDescent="0.3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5"/>
        <v>493</v>
      </c>
      <c r="P102" s="21">
        <f t="shared" si="3"/>
        <v>6.3604696168236359</v>
      </c>
    </row>
    <row r="103" spans="1:16" ht="12.75" x14ac:dyDescent="0.3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5"/>
        <v>242</v>
      </c>
      <c r="P103" s="21">
        <f t="shared" si="3"/>
        <v>3.2544378698224854</v>
      </c>
    </row>
    <row r="104" spans="1:16" ht="12.75" x14ac:dyDescent="0.3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5"/>
        <v>130</v>
      </c>
      <c r="P104" s="21">
        <f t="shared" si="3"/>
        <v>7.2747621712367092</v>
      </c>
    </row>
    <row r="105" spans="1:16" ht="12.75" x14ac:dyDescent="0.3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5"/>
        <v>447</v>
      </c>
      <c r="P105" s="21">
        <f t="shared" si="3"/>
        <v>5.4372947330008508</v>
      </c>
    </row>
    <row r="106" spans="1:16" ht="12.75" x14ac:dyDescent="0.3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5"/>
        <v>317</v>
      </c>
      <c r="P106" s="21">
        <f t="shared" si="3"/>
        <v>10.031645569620252</v>
      </c>
    </row>
    <row r="107" spans="1:16" ht="12.75" x14ac:dyDescent="0.3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5"/>
        <v>129</v>
      </c>
      <c r="P107" s="21">
        <f t="shared" si="3"/>
        <v>6.0763071125765427</v>
      </c>
    </row>
    <row r="108" spans="1:16" ht="12.75" x14ac:dyDescent="0.3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5"/>
        <v>46</v>
      </c>
      <c r="P108" s="21">
        <f t="shared" si="3"/>
        <v>8.1705150976909415</v>
      </c>
    </row>
    <row r="109" spans="1:16" ht="12.75" x14ac:dyDescent="0.3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5"/>
        <v>417</v>
      </c>
      <c r="P109" s="21">
        <f t="shared" si="3"/>
        <v>6.2007434944237918</v>
      </c>
    </row>
    <row r="110" spans="1:16" ht="12.75" x14ac:dyDescent="0.3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5"/>
        <v>257</v>
      </c>
      <c r="P110" s="21">
        <f t="shared" si="3"/>
        <v>5.5881713415959986</v>
      </c>
    </row>
    <row r="111" spans="1:16" ht="12.75" x14ac:dyDescent="0.3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5"/>
        <v>405</v>
      </c>
      <c r="P111" s="21">
        <f t="shared" si="3"/>
        <v>11.259382819015846</v>
      </c>
    </row>
    <row r="112" spans="1:16" ht="12.75" x14ac:dyDescent="0.3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5"/>
        <v>32</v>
      </c>
      <c r="P112" s="21">
        <f t="shared" si="3"/>
        <v>6.8522483940042829</v>
      </c>
    </row>
    <row r="113" spans="1:16" ht="12.75" x14ac:dyDescent="0.3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5"/>
        <v>247</v>
      </c>
      <c r="P113" s="21">
        <f t="shared" si="3"/>
        <v>6.9148936170212769</v>
      </c>
    </row>
    <row r="114" spans="1:16" ht="12.75" x14ac:dyDescent="0.3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5"/>
        <v>80</v>
      </c>
      <c r="P114" s="21">
        <f t="shared" si="3"/>
        <v>4.0444893832153692</v>
      </c>
    </row>
    <row r="115" spans="1:16" ht="12.75" x14ac:dyDescent="0.3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5"/>
        <v>473</v>
      </c>
      <c r="P115" s="21">
        <f t="shared" si="3"/>
        <v>5.0399573787959513</v>
      </c>
    </row>
    <row r="116" spans="1:16" ht="12.75" x14ac:dyDescent="0.3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5"/>
        <v>137</v>
      </c>
      <c r="P116" s="21">
        <f t="shared" si="3"/>
        <v>3.3877349159248267</v>
      </c>
    </row>
    <row r="117" spans="1:16" ht="12.75" x14ac:dyDescent="0.3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5"/>
        <v>233</v>
      </c>
      <c r="P117" s="21">
        <f t="shared" si="3"/>
        <v>12.21814368117462</v>
      </c>
    </row>
    <row r="118" spans="1:16" ht="12.75" x14ac:dyDescent="0.3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5"/>
        <v>197</v>
      </c>
      <c r="P118" s="21">
        <f t="shared" si="3"/>
        <v>7.7742699289660617</v>
      </c>
    </row>
    <row r="119" spans="1:16" ht="12.75" x14ac:dyDescent="0.3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5"/>
        <v>653</v>
      </c>
      <c r="P119" s="21">
        <f t="shared" si="3"/>
        <v>10.763144882149332</v>
      </c>
    </row>
    <row r="120" spans="1:16" ht="12.75" x14ac:dyDescent="0.3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5"/>
        <v>343</v>
      </c>
      <c r="P120" s="21">
        <f t="shared" si="3"/>
        <v>7.2638712409995767</v>
      </c>
    </row>
    <row r="121" spans="1:16" ht="12.75" x14ac:dyDescent="0.3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5"/>
        <v>289</v>
      </c>
      <c r="P121" s="21">
        <f t="shared" si="3"/>
        <v>10.86874764949229</v>
      </c>
    </row>
    <row r="122" spans="1:16" ht="12.75" x14ac:dyDescent="0.3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5"/>
        <v>122</v>
      </c>
      <c r="P122" s="21">
        <f t="shared" si="3"/>
        <v>3.8595381208478328</v>
      </c>
    </row>
    <row r="123" spans="1:16" ht="12.75" x14ac:dyDescent="0.3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5"/>
        <v>50</v>
      </c>
      <c r="P123" s="21">
        <f t="shared" si="3"/>
        <v>6.2893081761006293</v>
      </c>
    </row>
    <row r="124" spans="1:16" ht="12.75" x14ac:dyDescent="0.3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5"/>
        <v>187</v>
      </c>
      <c r="P124" s="21">
        <f t="shared" si="3"/>
        <v>2.0170423902491641</v>
      </c>
    </row>
    <row r="125" spans="1:16" ht="12.75" x14ac:dyDescent="0.3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5"/>
        <v>85</v>
      </c>
      <c r="P125" s="21">
        <f t="shared" si="3"/>
        <v>11.740331491712707</v>
      </c>
    </row>
    <row r="126" spans="1:16" ht="12.75" x14ac:dyDescent="0.3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5"/>
        <v>257</v>
      </c>
      <c r="P126" s="21">
        <f t="shared" si="3"/>
        <v>10.304731355252606</v>
      </c>
    </row>
    <row r="127" spans="1:16" ht="12.75" x14ac:dyDescent="0.3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5"/>
        <v>733</v>
      </c>
      <c r="P127" s="21">
        <f t="shared" si="3"/>
        <v>7.2238099931014101</v>
      </c>
    </row>
    <row r="128" spans="1:16" ht="12.75" x14ac:dyDescent="0.3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5"/>
        <v>272</v>
      </c>
      <c r="P128" s="21">
        <f t="shared" si="3"/>
        <v>8.8772845953002602</v>
      </c>
    </row>
    <row r="129" spans="1:16" ht="12.75" x14ac:dyDescent="0.3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5"/>
        <v>36</v>
      </c>
      <c r="P129" s="21">
        <f t="shared" si="3"/>
        <v>2.547770700636943</v>
      </c>
    </row>
    <row r="130" spans="1:16" ht="12.75" x14ac:dyDescent="0.3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5"/>
        <v>91</v>
      </c>
      <c r="P130" s="21">
        <f t="shared" si="3"/>
        <v>8.8178294573643416</v>
      </c>
    </row>
    <row r="131" spans="1:16" ht="12.75" x14ac:dyDescent="0.3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5"/>
        <v>439</v>
      </c>
      <c r="P131" s="21">
        <f t="shared" si="3"/>
        <v>11.492146596858639</v>
      </c>
    </row>
    <row r="132" spans="1:16" ht="12.75" x14ac:dyDescent="0.3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5"/>
        <v>37</v>
      </c>
      <c r="P132" s="21">
        <f t="shared" si="3"/>
        <v>7.6923076923076925</v>
      </c>
    </row>
    <row r="133" spans="1:16" ht="12.75" x14ac:dyDescent="0.3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5"/>
        <v>939</v>
      </c>
      <c r="P133" s="21">
        <f t="shared" si="3"/>
        <v>20.931787784217565</v>
      </c>
    </row>
    <row r="134" spans="1:16" ht="12.75" x14ac:dyDescent="0.3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5"/>
        <v>154</v>
      </c>
      <c r="P134" s="21">
        <f t="shared" ref="P134:P197" si="6">O134/SUM(C134:K134)*100</f>
        <v>15.277777777777779</v>
      </c>
    </row>
    <row r="135" spans="1:16" ht="12.75" x14ac:dyDescent="0.3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5"/>
        <v>783</v>
      </c>
      <c r="P135" s="21">
        <f t="shared" si="6"/>
        <v>14.177077675176534</v>
      </c>
    </row>
    <row r="136" spans="1:16" ht="12.75" x14ac:dyDescent="0.3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5"/>
        <v>71</v>
      </c>
      <c r="P136" s="21">
        <f t="shared" si="6"/>
        <v>12.61101243339254</v>
      </c>
    </row>
    <row r="137" spans="1:16" ht="12.75" x14ac:dyDescent="0.3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5"/>
        <v>183</v>
      </c>
      <c r="P137" s="21">
        <f t="shared" si="6"/>
        <v>6.6064981949458481</v>
      </c>
    </row>
    <row r="138" spans="1:16" ht="12.75" x14ac:dyDescent="0.3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5"/>
        <v>859</v>
      </c>
      <c r="P138" s="21">
        <f t="shared" si="6"/>
        <v>4.5957947675351773</v>
      </c>
    </row>
    <row r="139" spans="1:16" ht="12.75" x14ac:dyDescent="0.3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5"/>
        <v>589</v>
      </c>
      <c r="P139" s="21">
        <f t="shared" si="6"/>
        <v>8.2946063934657097</v>
      </c>
    </row>
    <row r="140" spans="1:16" ht="12.75" x14ac:dyDescent="0.3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5"/>
        <v>182</v>
      </c>
      <c r="P140" s="21">
        <f t="shared" si="6"/>
        <v>2.5655483507189172</v>
      </c>
    </row>
    <row r="141" spans="1:16" ht="12.75" x14ac:dyDescent="0.3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5"/>
        <v>332</v>
      </c>
      <c r="P141" s="21">
        <f t="shared" si="6"/>
        <v>4.6015246015246012</v>
      </c>
    </row>
    <row r="142" spans="1:16" ht="12.75" x14ac:dyDescent="0.3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5"/>
        <v>279</v>
      </c>
      <c r="P142" s="21">
        <f t="shared" si="6"/>
        <v>4.618440655520609</v>
      </c>
    </row>
    <row r="143" spans="1:16" ht="12.75" x14ac:dyDescent="0.3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5"/>
        <v>123</v>
      </c>
      <c r="P143" s="21">
        <f t="shared" si="6"/>
        <v>9.3893129770992374</v>
      </c>
    </row>
    <row r="144" spans="1:16" ht="12.75" x14ac:dyDescent="0.3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5"/>
        <v>64</v>
      </c>
      <c r="P144" s="21">
        <f t="shared" si="6"/>
        <v>5.0793650793650791</v>
      </c>
    </row>
    <row r="145" spans="1:16" ht="12.75" x14ac:dyDescent="0.3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5"/>
        <v>695</v>
      </c>
      <c r="P145" s="21">
        <f t="shared" si="6"/>
        <v>6.1717431844418789</v>
      </c>
    </row>
    <row r="146" spans="1:16" ht="12.75" x14ac:dyDescent="0.3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5"/>
        <v>100</v>
      </c>
      <c r="P146" s="21">
        <f t="shared" si="6"/>
        <v>3.5186488388458828</v>
      </c>
    </row>
    <row r="147" spans="1:16" ht="12.75" x14ac:dyDescent="0.3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5"/>
        <v>126</v>
      </c>
      <c r="P147" s="21">
        <f t="shared" si="6"/>
        <v>7.1347678369195924</v>
      </c>
    </row>
    <row r="148" spans="1:16" ht="12.75" x14ac:dyDescent="0.3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5"/>
        <v>263</v>
      </c>
      <c r="P148" s="21">
        <f t="shared" si="6"/>
        <v>13.619886069394097</v>
      </c>
    </row>
    <row r="149" spans="1:16" ht="12.75" x14ac:dyDescent="0.3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>SUM(F149,G149)</f>
        <v>620</v>
      </c>
      <c r="P149" s="21">
        <f t="shared" si="6"/>
        <v>6.4182194616977233</v>
      </c>
    </row>
    <row r="150" spans="1:16" ht="12.75" x14ac:dyDescent="0.3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ref="O150:O213" si="7">SUM(F150,G150)</f>
        <v>413</v>
      </c>
      <c r="P150" s="21">
        <f t="shared" si="6"/>
        <v>5.573549257759784</v>
      </c>
    </row>
    <row r="151" spans="1:16" ht="12.75" x14ac:dyDescent="0.3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si="7"/>
        <v>90</v>
      </c>
      <c r="P151" s="21">
        <f t="shared" si="6"/>
        <v>2.8753993610223643</v>
      </c>
    </row>
    <row r="152" spans="1:16" ht="12.75" x14ac:dyDescent="0.3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7"/>
        <v>49</v>
      </c>
      <c r="P152" s="21">
        <f t="shared" si="6"/>
        <v>3.7837837837837842</v>
      </c>
    </row>
    <row r="153" spans="1:16" ht="12.75" x14ac:dyDescent="0.3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7"/>
        <v>131</v>
      </c>
      <c r="P153" s="21">
        <f t="shared" si="6"/>
        <v>2.2683982683982684</v>
      </c>
    </row>
    <row r="154" spans="1:16" ht="12.75" x14ac:dyDescent="0.3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7"/>
        <v>133</v>
      </c>
      <c r="P154" s="21">
        <f t="shared" si="6"/>
        <v>6.6103379721669979</v>
      </c>
    </row>
    <row r="155" spans="1:16" ht="12.75" x14ac:dyDescent="0.3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7"/>
        <v>124</v>
      </c>
      <c r="P155" s="21">
        <f t="shared" si="6"/>
        <v>4.6651617757712565</v>
      </c>
    </row>
    <row r="156" spans="1:16" ht="12.75" x14ac:dyDescent="0.3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7"/>
        <v>10</v>
      </c>
      <c r="P156" s="21">
        <f t="shared" si="6"/>
        <v>1.4492753623188406</v>
      </c>
    </row>
    <row r="157" spans="1:16" ht="12.75" x14ac:dyDescent="0.3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7"/>
        <v>57</v>
      </c>
      <c r="P157" s="21">
        <f t="shared" si="6"/>
        <v>2.4869109947643979</v>
      </c>
    </row>
    <row r="158" spans="1:16" ht="12.75" x14ac:dyDescent="0.3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7"/>
        <v>37</v>
      </c>
      <c r="P158" s="21">
        <f t="shared" si="6"/>
        <v>0.896752302472128</v>
      </c>
    </row>
    <row r="159" spans="1:16" ht="12.75" x14ac:dyDescent="0.3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7"/>
        <v>16</v>
      </c>
      <c r="P159" s="21">
        <f t="shared" si="6"/>
        <v>2.1798365122615802</v>
      </c>
    </row>
    <row r="160" spans="1:16" ht="12.75" x14ac:dyDescent="0.3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7"/>
        <v>8</v>
      </c>
      <c r="P160" s="21">
        <f t="shared" si="6"/>
        <v>9.3023255813953494</v>
      </c>
    </row>
    <row r="161" spans="1:16" ht="12.75" x14ac:dyDescent="0.3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7"/>
        <v>106</v>
      </c>
      <c r="P161" s="21">
        <f t="shared" si="6"/>
        <v>1.3918067226890758</v>
      </c>
    </row>
    <row r="162" spans="1:16" ht="12.75" x14ac:dyDescent="0.3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7"/>
        <v>34</v>
      </c>
      <c r="P162" s="21">
        <f t="shared" si="6"/>
        <v>5.802047781569966</v>
      </c>
    </row>
    <row r="163" spans="1:16" ht="12.75" x14ac:dyDescent="0.3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7"/>
        <v>105</v>
      </c>
      <c r="P163" s="21">
        <f t="shared" si="6"/>
        <v>1.0615711252653928</v>
      </c>
    </row>
    <row r="164" spans="1:16" ht="12.75" x14ac:dyDescent="0.3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7"/>
        <v>69</v>
      </c>
      <c r="P164" s="21">
        <f t="shared" si="6"/>
        <v>0.63448275862068959</v>
      </c>
    </row>
    <row r="165" spans="1:16" ht="12.75" x14ac:dyDescent="0.3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7"/>
        <v>20</v>
      </c>
      <c r="P165" s="21">
        <f t="shared" si="6"/>
        <v>0.46871338176704941</v>
      </c>
    </row>
    <row r="166" spans="1:16" ht="12.75" x14ac:dyDescent="0.3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7"/>
        <v>9</v>
      </c>
      <c r="P166" s="21">
        <f t="shared" si="6"/>
        <v>0.10355540214014498</v>
      </c>
    </row>
    <row r="167" spans="1:16" ht="12.75" x14ac:dyDescent="0.3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7"/>
        <v>256</v>
      </c>
      <c r="P167" s="21">
        <f t="shared" si="6"/>
        <v>8.1972462375920578</v>
      </c>
    </row>
    <row r="168" spans="1:16" ht="12.75" x14ac:dyDescent="0.3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7"/>
        <v>43</v>
      </c>
      <c r="P168" s="21">
        <f t="shared" si="6"/>
        <v>1.5722120658135286</v>
      </c>
    </row>
    <row r="169" spans="1:16" ht="12.75" x14ac:dyDescent="0.3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7"/>
        <v>84</v>
      </c>
      <c r="P169" s="21">
        <f t="shared" si="6"/>
        <v>1.4799154334038054</v>
      </c>
    </row>
    <row r="170" spans="1:16" ht="12.75" x14ac:dyDescent="0.3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7"/>
        <v>11</v>
      </c>
      <c r="P170" s="21">
        <f t="shared" si="6"/>
        <v>0.55752660922453123</v>
      </c>
    </row>
    <row r="171" spans="1:16" ht="12.75" x14ac:dyDescent="0.3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7"/>
        <v>29</v>
      </c>
      <c r="P171" s="21">
        <f t="shared" si="6"/>
        <v>6.7757009345794383</v>
      </c>
    </row>
    <row r="172" spans="1:16" ht="12.75" x14ac:dyDescent="0.3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7"/>
        <v>122</v>
      </c>
      <c r="P172" s="21">
        <f t="shared" si="6"/>
        <v>5.2315608919382504</v>
      </c>
    </row>
    <row r="173" spans="1:16" ht="12.75" x14ac:dyDescent="0.3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7"/>
        <v>77</v>
      </c>
      <c r="P173" s="21">
        <f t="shared" si="6"/>
        <v>15.157480314960631</v>
      </c>
    </row>
    <row r="174" spans="1:16" ht="12.75" x14ac:dyDescent="0.3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7"/>
        <v>57</v>
      </c>
      <c r="P174" s="21">
        <f t="shared" si="6"/>
        <v>5.8884297520661155</v>
      </c>
    </row>
    <row r="175" spans="1:16" ht="12.75" x14ac:dyDescent="0.3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7"/>
        <v>48</v>
      </c>
      <c r="P175" s="21">
        <f t="shared" si="6"/>
        <v>2.8419182948490231</v>
      </c>
    </row>
    <row r="176" spans="1:16" ht="12.75" x14ac:dyDescent="0.3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7"/>
        <v>19</v>
      </c>
      <c r="P176" s="21">
        <f t="shared" si="6"/>
        <v>1.7288444040036397</v>
      </c>
    </row>
    <row r="177" spans="1:16" ht="12.75" x14ac:dyDescent="0.3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7"/>
        <v>391</v>
      </c>
      <c r="P177" s="21">
        <f t="shared" si="6"/>
        <v>6.6159052453468705</v>
      </c>
    </row>
    <row r="178" spans="1:16" ht="12.75" x14ac:dyDescent="0.3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7"/>
        <v>10</v>
      </c>
      <c r="P178" s="21">
        <f t="shared" si="6"/>
        <v>2.518891687657431</v>
      </c>
    </row>
    <row r="179" spans="1:16" ht="12.75" x14ac:dyDescent="0.3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7"/>
        <v>30</v>
      </c>
      <c r="P179" s="21">
        <f t="shared" si="6"/>
        <v>1.2091898428053205</v>
      </c>
    </row>
    <row r="180" spans="1:16" ht="12.75" x14ac:dyDescent="0.3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7"/>
        <v>9</v>
      </c>
      <c r="P180" s="21">
        <f t="shared" si="6"/>
        <v>2.6470588235294117</v>
      </c>
    </row>
    <row r="181" spans="1:16" ht="12.75" x14ac:dyDescent="0.3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7"/>
        <v>38</v>
      </c>
      <c r="P181" s="21">
        <f t="shared" si="6"/>
        <v>0.84350721420643726</v>
      </c>
    </row>
    <row r="182" spans="1:16" ht="12.75" x14ac:dyDescent="0.3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7"/>
        <v>41</v>
      </c>
      <c r="P182" s="21">
        <f t="shared" si="6"/>
        <v>0.62566763314512441</v>
      </c>
    </row>
    <row r="183" spans="1:16" ht="12.75" x14ac:dyDescent="0.3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7"/>
        <v>117</v>
      </c>
      <c r="P183" s="21">
        <f t="shared" si="6"/>
        <v>1.6084685180093483</v>
      </c>
    </row>
    <row r="184" spans="1:16" ht="12.75" x14ac:dyDescent="0.3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7"/>
        <v>11</v>
      </c>
      <c r="P184" s="21">
        <f t="shared" si="6"/>
        <v>0.5469915464942815</v>
      </c>
    </row>
    <row r="185" spans="1:16" ht="12.75" x14ac:dyDescent="0.3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7"/>
        <v>191</v>
      </c>
      <c r="P185" s="21">
        <f t="shared" si="6"/>
        <v>2.4076641875709064</v>
      </c>
    </row>
    <row r="186" spans="1:16" ht="12.75" x14ac:dyDescent="0.3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7"/>
        <v>203</v>
      </c>
      <c r="P186" s="21">
        <f t="shared" si="6"/>
        <v>1.9230769230769231</v>
      </c>
    </row>
    <row r="187" spans="1:16" ht="12.75" x14ac:dyDescent="0.3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7"/>
        <v>31</v>
      </c>
      <c r="P187" s="21">
        <f t="shared" si="6"/>
        <v>1.753393665158371</v>
      </c>
    </row>
    <row r="188" spans="1:16" ht="12.75" x14ac:dyDescent="0.3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7"/>
        <v>160</v>
      </c>
      <c r="P188" s="21">
        <f t="shared" si="6"/>
        <v>1.8790369935408102</v>
      </c>
    </row>
    <row r="189" spans="1:16" ht="12.75" x14ac:dyDescent="0.3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7"/>
        <v>17</v>
      </c>
      <c r="P189" s="21">
        <f t="shared" si="6"/>
        <v>1.2472487160674981</v>
      </c>
    </row>
    <row r="190" spans="1:16" ht="12.75" x14ac:dyDescent="0.3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7"/>
        <v>13</v>
      </c>
      <c r="P190" s="21">
        <f t="shared" si="6"/>
        <v>2.2927689594356258</v>
      </c>
    </row>
    <row r="191" spans="1:16" ht="12.75" x14ac:dyDescent="0.3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7"/>
        <v>67</v>
      </c>
      <c r="P191" s="21">
        <f t="shared" si="6"/>
        <v>8.2410824108241076</v>
      </c>
    </row>
    <row r="192" spans="1:16" ht="12.75" x14ac:dyDescent="0.3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7"/>
        <v>24</v>
      </c>
      <c r="P192" s="21">
        <f t="shared" si="6"/>
        <v>9.1603053435114496</v>
      </c>
    </row>
    <row r="193" spans="1:16" ht="12.75" x14ac:dyDescent="0.3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7"/>
        <v>58</v>
      </c>
      <c r="P193" s="21">
        <f t="shared" si="6"/>
        <v>3.9268788083953963</v>
      </c>
    </row>
    <row r="194" spans="1:16" ht="12.75" x14ac:dyDescent="0.3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7"/>
        <v>44</v>
      </c>
      <c r="P194" s="21">
        <f t="shared" si="6"/>
        <v>1.6123122022718945</v>
      </c>
    </row>
    <row r="195" spans="1:16" ht="12.75" x14ac:dyDescent="0.3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7"/>
        <v>71</v>
      </c>
      <c r="P195" s="21">
        <f t="shared" si="6"/>
        <v>1.5311623894759543</v>
      </c>
    </row>
    <row r="196" spans="1:16" ht="12.75" x14ac:dyDescent="0.3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7"/>
        <v>301</v>
      </c>
      <c r="P196" s="21">
        <f t="shared" si="6"/>
        <v>2.9486677115987461</v>
      </c>
    </row>
    <row r="197" spans="1:16" ht="12.75" x14ac:dyDescent="0.3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7"/>
        <v>767</v>
      </c>
      <c r="P197" s="21">
        <f t="shared" si="6"/>
        <v>16.890552741686854</v>
      </c>
    </row>
    <row r="198" spans="1:16" ht="12.75" x14ac:dyDescent="0.3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7"/>
        <v>474</v>
      </c>
      <c r="P198" s="21">
        <f t="shared" ref="P198:P261" si="8">O198/SUM(C198:K198)*100</f>
        <v>8.6654478976234</v>
      </c>
    </row>
    <row r="199" spans="1:16" ht="12.75" x14ac:dyDescent="0.3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7"/>
        <v>785</v>
      </c>
      <c r="P199" s="21">
        <f t="shared" si="8"/>
        <v>25.347110106554734</v>
      </c>
    </row>
    <row r="200" spans="1:16" ht="12.75" x14ac:dyDescent="0.3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7"/>
        <v>78</v>
      </c>
      <c r="P200" s="21">
        <f t="shared" si="8"/>
        <v>4.9398353388220393</v>
      </c>
    </row>
    <row r="201" spans="1:16" ht="12.75" x14ac:dyDescent="0.3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7"/>
        <v>523</v>
      </c>
      <c r="P201" s="21">
        <f t="shared" si="8"/>
        <v>7.132142370107732</v>
      </c>
    </row>
    <row r="202" spans="1:16" ht="12.75" x14ac:dyDescent="0.3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7"/>
        <v>216</v>
      </c>
      <c r="P202" s="21">
        <f t="shared" si="8"/>
        <v>5.3149606299212602</v>
      </c>
    </row>
    <row r="203" spans="1:16" ht="12.75" x14ac:dyDescent="0.3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7"/>
        <v>35</v>
      </c>
      <c r="P203" s="21">
        <f t="shared" si="8"/>
        <v>3.8888888888888888</v>
      </c>
    </row>
    <row r="204" spans="1:16" ht="12.75" x14ac:dyDescent="0.3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7"/>
        <v>13</v>
      </c>
      <c r="P204" s="21">
        <f t="shared" si="8"/>
        <v>25.490196078431371</v>
      </c>
    </row>
    <row r="205" spans="1:16" ht="12.75" x14ac:dyDescent="0.3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7"/>
        <v>616</v>
      </c>
      <c r="P205" s="21">
        <f t="shared" si="8"/>
        <v>4.0952001063688339</v>
      </c>
    </row>
    <row r="206" spans="1:16" ht="12.75" x14ac:dyDescent="0.3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7"/>
        <v>195</v>
      </c>
      <c r="P206" s="21">
        <f t="shared" si="8"/>
        <v>9.1851154027319826</v>
      </c>
    </row>
    <row r="207" spans="1:16" ht="12.75" x14ac:dyDescent="0.3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7"/>
        <v>94</v>
      </c>
      <c r="P207" s="21">
        <f t="shared" si="8"/>
        <v>1.3890941332939264</v>
      </c>
    </row>
    <row r="208" spans="1:16" ht="12.75" x14ac:dyDescent="0.3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7"/>
        <v>8</v>
      </c>
      <c r="P208" s="21">
        <f t="shared" si="8"/>
        <v>1.7817371937639197</v>
      </c>
    </row>
    <row r="209" spans="1:16" ht="12.75" x14ac:dyDescent="0.3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7"/>
        <v>82</v>
      </c>
      <c r="P209" s="21">
        <f t="shared" si="8"/>
        <v>3.2194738908519831</v>
      </c>
    </row>
    <row r="210" spans="1:16" ht="12.75" x14ac:dyDescent="0.3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7"/>
        <v>115</v>
      </c>
      <c r="P210" s="21">
        <f t="shared" si="8"/>
        <v>3.6311967161351442</v>
      </c>
    </row>
    <row r="211" spans="1:16" ht="12.75" x14ac:dyDescent="0.3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7"/>
        <v>48</v>
      </c>
      <c r="P211" s="21">
        <f t="shared" si="8"/>
        <v>1.3990090352666862</v>
      </c>
    </row>
    <row r="212" spans="1:16" ht="12.75" x14ac:dyDescent="0.3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7"/>
        <v>74</v>
      </c>
      <c r="P212" s="21">
        <f t="shared" si="8"/>
        <v>2.5161509690581436</v>
      </c>
    </row>
    <row r="213" spans="1:16" ht="12.75" x14ac:dyDescent="0.3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7"/>
        <v>18</v>
      </c>
      <c r="P213" s="21">
        <f t="shared" si="8"/>
        <v>0.81190798376184026</v>
      </c>
    </row>
    <row r="214" spans="1:16" ht="12.75" x14ac:dyDescent="0.3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ref="O214:O277" si="9">SUM(F214,G214)</f>
        <v>116</v>
      </c>
      <c r="P214" s="21">
        <f t="shared" si="8"/>
        <v>1.177186929165821</v>
      </c>
    </row>
    <row r="215" spans="1:16" ht="12.75" x14ac:dyDescent="0.3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si="9"/>
        <v>103</v>
      </c>
      <c r="P215" s="21">
        <f t="shared" si="8"/>
        <v>0.71697062508701104</v>
      </c>
    </row>
    <row r="216" spans="1:16" ht="12.75" x14ac:dyDescent="0.3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9"/>
        <v>336</v>
      </c>
      <c r="P216" s="21">
        <f t="shared" si="8"/>
        <v>3.9395005276116777</v>
      </c>
    </row>
    <row r="217" spans="1:16" ht="12.75" x14ac:dyDescent="0.3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9"/>
        <v>21</v>
      </c>
      <c r="P217" s="21">
        <f t="shared" si="8"/>
        <v>2.0812685827552033</v>
      </c>
    </row>
    <row r="218" spans="1:16" ht="12.75" x14ac:dyDescent="0.3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9"/>
        <v>180</v>
      </c>
      <c r="P218" s="21">
        <f t="shared" si="8"/>
        <v>4.8426150121065374</v>
      </c>
    </row>
    <row r="219" spans="1:16" ht="12.75" x14ac:dyDescent="0.3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9"/>
        <v>108</v>
      </c>
      <c r="P219" s="21">
        <f t="shared" si="8"/>
        <v>1.4018691588785046</v>
      </c>
    </row>
    <row r="220" spans="1:16" ht="12.75" x14ac:dyDescent="0.3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9"/>
        <v>267</v>
      </c>
      <c r="P220" s="21">
        <f t="shared" si="8"/>
        <v>4.6217760083088111</v>
      </c>
    </row>
    <row r="221" spans="1:16" ht="12.75" x14ac:dyDescent="0.3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9"/>
        <v>7</v>
      </c>
      <c r="P221" s="21">
        <f t="shared" si="8"/>
        <v>2.9787234042553195</v>
      </c>
    </row>
    <row r="222" spans="1:16" ht="12.75" x14ac:dyDescent="0.3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9"/>
        <v>69</v>
      </c>
      <c r="P222" s="21">
        <f t="shared" si="8"/>
        <v>2.955032119914347</v>
      </c>
    </row>
    <row r="223" spans="1:16" ht="12.75" x14ac:dyDescent="0.3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9"/>
        <v>83</v>
      </c>
      <c r="P223" s="21">
        <f t="shared" si="8"/>
        <v>2.3884892086330938</v>
      </c>
    </row>
    <row r="224" spans="1:16" ht="12.75" x14ac:dyDescent="0.3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9"/>
        <v>8</v>
      </c>
      <c r="P224" s="21">
        <f t="shared" si="8"/>
        <v>3.6199095022624439</v>
      </c>
    </row>
    <row r="225" spans="1:16" ht="12.75" x14ac:dyDescent="0.3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9"/>
        <v>193</v>
      </c>
      <c r="P225" s="21">
        <f t="shared" si="8"/>
        <v>4.4531610521458234</v>
      </c>
    </row>
    <row r="226" spans="1:16" ht="12.75" x14ac:dyDescent="0.3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9"/>
        <v>36</v>
      </c>
      <c r="P226" s="21">
        <f t="shared" si="8"/>
        <v>1.3564431047475507</v>
      </c>
    </row>
    <row r="227" spans="1:16" ht="12.75" x14ac:dyDescent="0.3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9"/>
        <v>163</v>
      </c>
      <c r="P227" s="21">
        <f t="shared" si="8"/>
        <v>3.2915993537964461</v>
      </c>
    </row>
    <row r="228" spans="1:16" ht="12.75" x14ac:dyDescent="0.3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9"/>
        <v>245</v>
      </c>
      <c r="P228" s="21">
        <f t="shared" si="8"/>
        <v>12.063023141309699</v>
      </c>
    </row>
    <row r="229" spans="1:16" ht="12.75" x14ac:dyDescent="0.3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9"/>
        <v>163</v>
      </c>
      <c r="P229" s="21">
        <f t="shared" si="8"/>
        <v>2.0943081074135934</v>
      </c>
    </row>
    <row r="230" spans="1:16" ht="12.75" x14ac:dyDescent="0.3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9"/>
        <v>27</v>
      </c>
      <c r="P230" s="21">
        <f t="shared" si="8"/>
        <v>0.72173215717722528</v>
      </c>
    </row>
    <row r="231" spans="1:16" ht="12.75" x14ac:dyDescent="0.3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9"/>
        <v>278</v>
      </c>
      <c r="P231" s="21">
        <f t="shared" si="8"/>
        <v>6.7524896769492342</v>
      </c>
    </row>
    <row r="232" spans="1:16" ht="12.75" x14ac:dyDescent="0.3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9"/>
        <v>72</v>
      </c>
      <c r="P232" s="21">
        <f t="shared" si="8"/>
        <v>0.7405121875964209</v>
      </c>
    </row>
    <row r="233" spans="1:16" ht="12.75" x14ac:dyDescent="0.3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9"/>
        <v>108</v>
      </c>
      <c r="P233" s="21">
        <f t="shared" si="8"/>
        <v>1.7288298383223946</v>
      </c>
    </row>
    <row r="234" spans="1:16" ht="12.75" x14ac:dyDescent="0.3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9"/>
        <v>105</v>
      </c>
      <c r="P234" s="21">
        <f t="shared" si="8"/>
        <v>3.6144578313253009</v>
      </c>
    </row>
    <row r="235" spans="1:16" ht="12.75" x14ac:dyDescent="0.3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9"/>
        <v>20</v>
      </c>
      <c r="P235" s="21">
        <f t="shared" si="8"/>
        <v>1.6064257028112447</v>
      </c>
    </row>
    <row r="236" spans="1:16" ht="12.75" x14ac:dyDescent="0.3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9"/>
        <v>9</v>
      </c>
      <c r="P236" s="21">
        <f t="shared" si="8"/>
        <v>0.93847758081334731</v>
      </c>
    </row>
    <row r="237" spans="1:16" ht="12.75" x14ac:dyDescent="0.3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9"/>
        <v>48</v>
      </c>
      <c r="P237" s="21">
        <f t="shared" si="8"/>
        <v>1.3593882752761257</v>
      </c>
    </row>
    <row r="238" spans="1:16" ht="12.75" x14ac:dyDescent="0.3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9"/>
        <v>116</v>
      </c>
      <c r="P238" s="21">
        <f t="shared" si="8"/>
        <v>3.8939241356159791</v>
      </c>
    </row>
    <row r="239" spans="1:16" ht="12.75" x14ac:dyDescent="0.3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9"/>
        <v>270</v>
      </c>
      <c r="P239" s="21">
        <f t="shared" si="8"/>
        <v>9.8432373313889912</v>
      </c>
    </row>
    <row r="240" spans="1:16" ht="12.75" x14ac:dyDescent="0.3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9"/>
        <v>574</v>
      </c>
      <c r="P240" s="21">
        <f t="shared" si="8"/>
        <v>27.76971456216739</v>
      </c>
    </row>
    <row r="241" spans="1:16" ht="12.75" x14ac:dyDescent="0.3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9"/>
        <v>35</v>
      </c>
      <c r="P241" s="21">
        <f t="shared" si="8"/>
        <v>2.1984924623115578</v>
      </c>
    </row>
    <row r="242" spans="1:16" ht="12.75" x14ac:dyDescent="0.3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9"/>
        <v>11</v>
      </c>
      <c r="P242" s="21">
        <f t="shared" si="8"/>
        <v>1.4267185473411155</v>
      </c>
    </row>
    <row r="243" spans="1:16" ht="12.75" x14ac:dyDescent="0.3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9"/>
        <v>30</v>
      </c>
      <c r="P243" s="21">
        <f t="shared" si="8"/>
        <v>4.1724617524339358</v>
      </c>
    </row>
    <row r="244" spans="1:16" ht="12.75" x14ac:dyDescent="0.3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9"/>
        <v>152</v>
      </c>
      <c r="P244" s="21">
        <f t="shared" si="8"/>
        <v>3.16930775646372</v>
      </c>
    </row>
    <row r="245" spans="1:16" ht="12.75" x14ac:dyDescent="0.3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9"/>
        <v>84</v>
      </c>
      <c r="P245" s="21">
        <f t="shared" si="8"/>
        <v>1.1322280630812778</v>
      </c>
    </row>
    <row r="246" spans="1:16" ht="12.75" x14ac:dyDescent="0.3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9"/>
        <v>13</v>
      </c>
      <c r="P246" s="21">
        <f t="shared" si="8"/>
        <v>13.684210526315791</v>
      </c>
    </row>
    <row r="247" spans="1:16" ht="12.75" x14ac:dyDescent="0.3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9"/>
        <v>156</v>
      </c>
      <c r="P247" s="21">
        <f t="shared" si="8"/>
        <v>1.2543217817801722</v>
      </c>
    </row>
    <row r="248" spans="1:16" ht="12.75" x14ac:dyDescent="0.3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9"/>
        <v>324</v>
      </c>
      <c r="P248" s="21">
        <f t="shared" si="8"/>
        <v>5.1241499288312511</v>
      </c>
    </row>
    <row r="249" spans="1:16" ht="12.75" x14ac:dyDescent="0.3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9"/>
        <v>102</v>
      </c>
      <c r="P249" s="21">
        <f t="shared" si="8"/>
        <v>3.4883720930232558</v>
      </c>
    </row>
    <row r="250" spans="1:16" ht="12.75" x14ac:dyDescent="0.3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9"/>
        <v>8</v>
      </c>
      <c r="P250" s="21">
        <f t="shared" si="8"/>
        <v>1.1428571428571428</v>
      </c>
    </row>
    <row r="251" spans="1:16" ht="12.75" x14ac:dyDescent="0.3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9"/>
        <v>23</v>
      </c>
      <c r="P251" s="21">
        <f t="shared" si="8"/>
        <v>1.9023986765922249</v>
      </c>
    </row>
    <row r="252" spans="1:16" ht="12.75" x14ac:dyDescent="0.3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9"/>
        <v>53</v>
      </c>
      <c r="P252" s="21">
        <f t="shared" si="8"/>
        <v>1.9350127783862723</v>
      </c>
    </row>
    <row r="253" spans="1:16" ht="12.75" x14ac:dyDescent="0.3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9"/>
        <v>21</v>
      </c>
      <c r="P253" s="21">
        <f t="shared" si="8"/>
        <v>4.3478260869565215</v>
      </c>
    </row>
    <row r="254" spans="1:16" ht="12.75" x14ac:dyDescent="0.3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9"/>
        <v>17</v>
      </c>
      <c r="P254" s="21">
        <f t="shared" si="8"/>
        <v>0.83292503674669283</v>
      </c>
    </row>
    <row r="255" spans="1:16" ht="12.75" x14ac:dyDescent="0.3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9"/>
        <v>110</v>
      </c>
      <c r="P255" s="21">
        <f t="shared" si="8"/>
        <v>2.0676691729323307</v>
      </c>
    </row>
    <row r="256" spans="1:16" ht="12.75" x14ac:dyDescent="0.3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9"/>
        <v>12</v>
      </c>
      <c r="P256" s="21">
        <f t="shared" si="8"/>
        <v>0.88170462894930202</v>
      </c>
    </row>
    <row r="257" spans="1:16" ht="12.75" x14ac:dyDescent="0.3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9"/>
        <v>38</v>
      </c>
      <c r="P257" s="21">
        <f t="shared" si="8"/>
        <v>5.1700680272108839</v>
      </c>
    </row>
    <row r="258" spans="1:16" ht="12.75" x14ac:dyDescent="0.3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9"/>
        <v>8</v>
      </c>
      <c r="P258" s="21">
        <f t="shared" si="8"/>
        <v>3.9800995024875623</v>
      </c>
    </row>
    <row r="259" spans="1:16" ht="12.75" x14ac:dyDescent="0.3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9"/>
        <v>292</v>
      </c>
      <c r="P259" s="21">
        <f t="shared" si="8"/>
        <v>6.3699825479930192</v>
      </c>
    </row>
    <row r="260" spans="1:16" ht="12.75" x14ac:dyDescent="0.3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9"/>
        <v>7</v>
      </c>
      <c r="P260" s="21">
        <f t="shared" si="8"/>
        <v>0.62724014336917566</v>
      </c>
    </row>
    <row r="261" spans="1:16" ht="12.75" x14ac:dyDescent="0.3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9"/>
        <v>127</v>
      </c>
      <c r="P261" s="21">
        <f t="shared" si="8"/>
        <v>3.7899134586690537</v>
      </c>
    </row>
    <row r="262" spans="1:16" ht="12.75" x14ac:dyDescent="0.3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9"/>
        <v>30</v>
      </c>
      <c r="P262" s="21">
        <f t="shared" ref="P262:P325" si="10">O262/SUM(C262:K262)*100</f>
        <v>0.55658627087198509</v>
      </c>
    </row>
    <row r="263" spans="1:16" ht="12.75" x14ac:dyDescent="0.3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9"/>
        <v>81</v>
      </c>
      <c r="P263" s="21">
        <f t="shared" si="10"/>
        <v>3.3962264150943398</v>
      </c>
    </row>
    <row r="264" spans="1:16" ht="12.75" x14ac:dyDescent="0.3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9"/>
        <v>524</v>
      </c>
      <c r="P264" s="21">
        <f t="shared" si="10"/>
        <v>11.085254918552993</v>
      </c>
    </row>
    <row r="265" spans="1:16" ht="12.75" x14ac:dyDescent="0.3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9"/>
        <v>50</v>
      </c>
      <c r="P265" s="21">
        <f t="shared" si="10"/>
        <v>3.0826140567200988</v>
      </c>
    </row>
    <row r="266" spans="1:16" ht="12.75" x14ac:dyDescent="0.3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9"/>
        <v>54</v>
      </c>
      <c r="P266" s="21">
        <f t="shared" si="10"/>
        <v>0.59741121805509456</v>
      </c>
    </row>
    <row r="267" spans="1:16" ht="12.75" x14ac:dyDescent="0.3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9"/>
        <v>16</v>
      </c>
      <c r="P267" s="21">
        <f t="shared" si="10"/>
        <v>0.68172134639965909</v>
      </c>
    </row>
    <row r="268" spans="1:16" ht="12.75" x14ac:dyDescent="0.3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9"/>
        <v>98</v>
      </c>
      <c r="P268" s="21">
        <f t="shared" si="10"/>
        <v>1.0899788677566455</v>
      </c>
    </row>
    <row r="269" spans="1:16" ht="12.75" x14ac:dyDescent="0.3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9"/>
        <v>26</v>
      </c>
      <c r="P269" s="21">
        <f t="shared" si="10"/>
        <v>0.91581542796759419</v>
      </c>
    </row>
    <row r="270" spans="1:16" ht="12.75" x14ac:dyDescent="0.3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9"/>
        <v>37</v>
      </c>
      <c r="P270" s="21">
        <f t="shared" si="10"/>
        <v>1.1185006045949213</v>
      </c>
    </row>
    <row r="271" spans="1:16" ht="12.75" x14ac:dyDescent="0.3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9"/>
        <v>79</v>
      </c>
      <c r="P271" s="21">
        <f t="shared" si="10"/>
        <v>1.7335966644722405</v>
      </c>
    </row>
    <row r="272" spans="1:16" ht="12.75" x14ac:dyDescent="0.3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9"/>
        <v>154</v>
      </c>
      <c r="P272" s="21">
        <f t="shared" si="10"/>
        <v>5.9945504087193457</v>
      </c>
    </row>
    <row r="273" spans="1:16" ht="12.75" x14ac:dyDescent="0.3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9"/>
        <v>23</v>
      </c>
      <c r="P273" s="21">
        <f t="shared" si="10"/>
        <v>1.7490494296577948</v>
      </c>
    </row>
    <row r="274" spans="1:16" ht="12.75" x14ac:dyDescent="0.3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9"/>
        <v>46</v>
      </c>
      <c r="P274" s="21">
        <f t="shared" si="10"/>
        <v>2.915082382762991</v>
      </c>
    </row>
    <row r="275" spans="1:16" ht="12.75" x14ac:dyDescent="0.3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9"/>
        <v>31</v>
      </c>
      <c r="P275" s="21">
        <f t="shared" si="10"/>
        <v>1.0911650827173531</v>
      </c>
    </row>
    <row r="276" spans="1:16" ht="12.75" x14ac:dyDescent="0.3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9"/>
        <v>25</v>
      </c>
      <c r="P276" s="21">
        <f t="shared" si="10"/>
        <v>1.8234865061998542</v>
      </c>
    </row>
    <row r="277" spans="1:16" ht="12.75" x14ac:dyDescent="0.3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9"/>
        <v>12</v>
      </c>
      <c r="P277" s="21">
        <f t="shared" si="10"/>
        <v>1.4705882352941175</v>
      </c>
    </row>
    <row r="278" spans="1:16" ht="12.75" x14ac:dyDescent="0.3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ref="O278:O341" si="11">SUM(F278,G278)</f>
        <v>54</v>
      </c>
      <c r="P278" s="21">
        <f t="shared" si="10"/>
        <v>2.867764206054169</v>
      </c>
    </row>
    <row r="279" spans="1:16" ht="12.75" x14ac:dyDescent="0.3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si="11"/>
        <v>63</v>
      </c>
      <c r="P279" s="21">
        <f t="shared" si="10"/>
        <v>1.7801638881039843</v>
      </c>
    </row>
    <row r="280" spans="1:16" ht="12.75" x14ac:dyDescent="0.3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1"/>
        <v>115</v>
      </c>
      <c r="P280" s="21">
        <f t="shared" si="10"/>
        <v>3.9142273655547988</v>
      </c>
    </row>
    <row r="281" spans="1:16" ht="12.75" x14ac:dyDescent="0.3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1"/>
        <v>97</v>
      </c>
      <c r="P281" s="21">
        <f t="shared" si="10"/>
        <v>3.37508698677801</v>
      </c>
    </row>
    <row r="282" spans="1:16" ht="12.75" x14ac:dyDescent="0.3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1"/>
        <v>27</v>
      </c>
      <c r="P282" s="21">
        <f t="shared" si="10"/>
        <v>3.6486486486486487</v>
      </c>
    </row>
    <row r="283" spans="1:16" ht="12.75" x14ac:dyDescent="0.3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1"/>
        <v>18</v>
      </c>
      <c r="P283" s="21">
        <f t="shared" si="10"/>
        <v>1.572052401746725</v>
      </c>
    </row>
    <row r="284" spans="1:16" ht="12.75" x14ac:dyDescent="0.3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1"/>
        <v>137</v>
      </c>
      <c r="P284" s="21">
        <f t="shared" si="10"/>
        <v>6.3929071395240316</v>
      </c>
    </row>
    <row r="285" spans="1:16" ht="12.75" x14ac:dyDescent="0.3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1"/>
        <v>117</v>
      </c>
      <c r="P285" s="21">
        <f t="shared" si="10"/>
        <v>1.5013473630180931</v>
      </c>
    </row>
    <row r="286" spans="1:16" ht="12.75" x14ac:dyDescent="0.3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1"/>
        <v>8</v>
      </c>
      <c r="P286" s="21">
        <f t="shared" si="10"/>
        <v>0.91638029782359687</v>
      </c>
    </row>
    <row r="287" spans="1:16" ht="12.75" x14ac:dyDescent="0.3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1"/>
        <v>62</v>
      </c>
      <c r="P287" s="21">
        <f t="shared" si="10"/>
        <v>0.73130455296060393</v>
      </c>
    </row>
    <row r="288" spans="1:16" ht="12.75" x14ac:dyDescent="0.3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1"/>
        <v>71</v>
      </c>
      <c r="P288" s="21">
        <f t="shared" si="10"/>
        <v>1.1235955056179776</v>
      </c>
    </row>
    <row r="289" spans="1:16" ht="12.75" x14ac:dyDescent="0.3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1"/>
        <v>43</v>
      </c>
      <c r="P289" s="21">
        <f t="shared" si="10"/>
        <v>2.5160912814511409</v>
      </c>
    </row>
    <row r="290" spans="1:16" ht="12.75" x14ac:dyDescent="0.3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1"/>
        <v>80</v>
      </c>
      <c r="P290" s="21">
        <f t="shared" si="10"/>
        <v>3.3430839949853741</v>
      </c>
    </row>
    <row r="291" spans="1:16" ht="12.75" x14ac:dyDescent="0.3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1"/>
        <v>41</v>
      </c>
      <c r="P291" s="21">
        <f t="shared" si="10"/>
        <v>0.82279751153923353</v>
      </c>
    </row>
    <row r="292" spans="1:16" ht="12.75" x14ac:dyDescent="0.3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1"/>
        <v>136</v>
      </c>
      <c r="P292" s="21">
        <f t="shared" si="10"/>
        <v>2.0890937019969278</v>
      </c>
    </row>
    <row r="293" spans="1:16" ht="12.75" x14ac:dyDescent="0.3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1"/>
        <v>11</v>
      </c>
      <c r="P293" s="21">
        <f t="shared" si="10"/>
        <v>5.1886792452830193</v>
      </c>
    </row>
    <row r="294" spans="1:16" ht="12.75" x14ac:dyDescent="0.3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1"/>
        <v>10</v>
      </c>
      <c r="P294" s="21">
        <f t="shared" si="10"/>
        <v>3.2573289902280131</v>
      </c>
    </row>
    <row r="295" spans="1:16" ht="12.75" x14ac:dyDescent="0.3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1"/>
        <v>172</v>
      </c>
      <c r="P295" s="21">
        <f t="shared" si="10"/>
        <v>12.656364974245768</v>
      </c>
    </row>
    <row r="296" spans="1:16" ht="12.75" x14ac:dyDescent="0.3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1"/>
        <v>10</v>
      </c>
      <c r="P296" s="21">
        <f t="shared" si="10"/>
        <v>1.607717041800643</v>
      </c>
    </row>
    <row r="297" spans="1:16" ht="12.75" x14ac:dyDescent="0.3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1"/>
        <v>14</v>
      </c>
      <c r="P297" s="21">
        <f t="shared" si="10"/>
        <v>1.5317286652078774</v>
      </c>
    </row>
    <row r="298" spans="1:16" ht="12.75" x14ac:dyDescent="0.3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1"/>
        <v>12</v>
      </c>
      <c r="P298" s="21">
        <f t="shared" si="10"/>
        <v>2.2727272727272729</v>
      </c>
    </row>
    <row r="299" spans="1:16" ht="12.75" x14ac:dyDescent="0.3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1"/>
        <v>36</v>
      </c>
      <c r="P299" s="21">
        <f t="shared" si="10"/>
        <v>1.4987510407993339</v>
      </c>
    </row>
    <row r="300" spans="1:16" ht="12.75" x14ac:dyDescent="0.3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1"/>
        <v>18</v>
      </c>
      <c r="P300" s="21">
        <f t="shared" si="10"/>
        <v>0.87676570871894799</v>
      </c>
    </row>
    <row r="301" spans="1:16" ht="12.75" x14ac:dyDescent="0.3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1"/>
        <v>93</v>
      </c>
      <c r="P301" s="21">
        <f t="shared" si="10"/>
        <v>2.4301019074993468</v>
      </c>
    </row>
    <row r="302" spans="1:16" ht="12.75" x14ac:dyDescent="0.3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1"/>
        <v>54</v>
      </c>
      <c r="P302" s="21">
        <f t="shared" si="10"/>
        <v>2.8287061288632795</v>
      </c>
    </row>
    <row r="303" spans="1:16" ht="12.75" x14ac:dyDescent="0.3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1"/>
        <v>68</v>
      </c>
      <c r="P303" s="21">
        <f t="shared" si="10"/>
        <v>3.2166508987701041</v>
      </c>
    </row>
    <row r="304" spans="1:16" ht="12.75" x14ac:dyDescent="0.3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1"/>
        <v>295</v>
      </c>
      <c r="P304" s="21">
        <f t="shared" si="10"/>
        <v>8.4575688073394488</v>
      </c>
    </row>
    <row r="305" spans="1:16" ht="12.75" x14ac:dyDescent="0.3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1"/>
        <v>13</v>
      </c>
      <c r="P305" s="21">
        <f t="shared" si="10"/>
        <v>1.6352201257861636</v>
      </c>
    </row>
    <row r="306" spans="1:16" ht="12.75" x14ac:dyDescent="0.3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1"/>
        <v>13</v>
      </c>
      <c r="P306" s="21">
        <f t="shared" si="10"/>
        <v>2.4390243902439024</v>
      </c>
    </row>
    <row r="307" spans="1:16" ht="12.75" x14ac:dyDescent="0.3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1"/>
        <v>21</v>
      </c>
      <c r="P307" s="21">
        <f t="shared" si="10"/>
        <v>0.52434456928838957</v>
      </c>
    </row>
    <row r="308" spans="1:16" ht="12.75" x14ac:dyDescent="0.3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1"/>
        <v>102</v>
      </c>
      <c r="P308" s="21">
        <f t="shared" si="10"/>
        <v>1.2286196097325945</v>
      </c>
    </row>
    <row r="309" spans="1:16" ht="12.75" x14ac:dyDescent="0.3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1"/>
        <v>26</v>
      </c>
      <c r="P309" s="21">
        <f t="shared" si="10"/>
        <v>2.4505183788878417</v>
      </c>
    </row>
    <row r="310" spans="1:16" ht="12.75" x14ac:dyDescent="0.3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1"/>
        <v>14</v>
      </c>
      <c r="P310" s="21">
        <f t="shared" si="10"/>
        <v>0.38293216630196936</v>
      </c>
    </row>
    <row r="311" spans="1:16" ht="12.75" x14ac:dyDescent="0.3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1"/>
        <v>58</v>
      </c>
      <c r="P311" s="21">
        <f t="shared" si="10"/>
        <v>2.6777469990766392</v>
      </c>
    </row>
    <row r="312" spans="1:16" ht="12.75" x14ac:dyDescent="0.3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1"/>
        <v>27</v>
      </c>
      <c r="P312" s="21">
        <f t="shared" si="10"/>
        <v>0.53454761433379527</v>
      </c>
    </row>
    <row r="313" spans="1:16" ht="12.75" x14ac:dyDescent="0.3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1"/>
        <v>18</v>
      </c>
      <c r="P313" s="21">
        <f t="shared" si="10"/>
        <v>1.9067796610169492</v>
      </c>
    </row>
    <row r="314" spans="1:16" ht="12.75" x14ac:dyDescent="0.3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1"/>
        <v>176</v>
      </c>
      <c r="P314" s="21">
        <f t="shared" si="10"/>
        <v>4.9134561697375769</v>
      </c>
    </row>
    <row r="315" spans="1:16" ht="12.75" x14ac:dyDescent="0.3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1"/>
        <v>9</v>
      </c>
      <c r="P315" s="21">
        <f t="shared" si="10"/>
        <v>0.6578947368421052</v>
      </c>
    </row>
    <row r="316" spans="1:16" ht="12.75" x14ac:dyDescent="0.3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1"/>
        <v>35</v>
      </c>
      <c r="P316" s="21">
        <f t="shared" si="10"/>
        <v>1.4976465554129226</v>
      </c>
    </row>
    <row r="317" spans="1:16" ht="12.75" x14ac:dyDescent="0.3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1"/>
        <v>348</v>
      </c>
      <c r="P317" s="21">
        <f t="shared" si="10"/>
        <v>8.4057971014492754</v>
      </c>
    </row>
    <row r="318" spans="1:16" ht="12.75" x14ac:dyDescent="0.3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1"/>
        <v>7</v>
      </c>
      <c r="P318" s="21">
        <f t="shared" si="10"/>
        <v>2.2508038585209005</v>
      </c>
    </row>
    <row r="319" spans="1:16" ht="12.75" x14ac:dyDescent="0.3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1"/>
        <v>194</v>
      </c>
      <c r="P319" s="21">
        <f t="shared" si="10"/>
        <v>0.6995780895027226</v>
      </c>
    </row>
    <row r="320" spans="1:16" ht="12.75" x14ac:dyDescent="0.3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1"/>
        <v>103</v>
      </c>
      <c r="P320" s="21">
        <f t="shared" si="10"/>
        <v>3.4962661235573655</v>
      </c>
    </row>
    <row r="321" spans="1:16" ht="12.75" x14ac:dyDescent="0.3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1"/>
        <v>148</v>
      </c>
      <c r="P321" s="21">
        <f t="shared" si="10"/>
        <v>3.9561614541566428</v>
      </c>
    </row>
    <row r="322" spans="1:16" ht="12.75" x14ac:dyDescent="0.3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1"/>
        <v>47</v>
      </c>
      <c r="P322" s="21">
        <f t="shared" si="10"/>
        <v>1.6162310866574967</v>
      </c>
    </row>
    <row r="323" spans="1:16" ht="12.75" x14ac:dyDescent="0.3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1"/>
        <v>90</v>
      </c>
      <c r="P323" s="21">
        <f t="shared" si="10"/>
        <v>1.5994313133108229</v>
      </c>
    </row>
    <row r="324" spans="1:16" ht="12.75" x14ac:dyDescent="0.3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1"/>
        <v>34</v>
      </c>
      <c r="P324" s="21">
        <f t="shared" si="10"/>
        <v>3.3333333333333335</v>
      </c>
    </row>
    <row r="325" spans="1:16" ht="12.75" x14ac:dyDescent="0.3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1"/>
        <v>58</v>
      </c>
      <c r="P325" s="21">
        <f t="shared" si="10"/>
        <v>0.77810571505232096</v>
      </c>
    </row>
    <row r="326" spans="1:16" ht="12.75" x14ac:dyDescent="0.3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1"/>
        <v>7</v>
      </c>
      <c r="P326" s="21">
        <f t="shared" ref="P326:P389" si="12">O326/SUM(C326:K326)*100</f>
        <v>0.14118596208148448</v>
      </c>
    </row>
    <row r="327" spans="1:16" ht="12.75" x14ac:dyDescent="0.3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1"/>
        <v>754</v>
      </c>
      <c r="P327" s="21">
        <f t="shared" si="12"/>
        <v>5.6666165639561106</v>
      </c>
    </row>
    <row r="328" spans="1:16" ht="12.75" x14ac:dyDescent="0.3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1"/>
        <v>184</v>
      </c>
      <c r="P328" s="21">
        <f t="shared" si="12"/>
        <v>1.8511066398390341</v>
      </c>
    </row>
    <row r="329" spans="1:16" ht="12.75" x14ac:dyDescent="0.3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1"/>
        <v>8</v>
      </c>
      <c r="P329" s="21">
        <f t="shared" si="12"/>
        <v>1.2422360248447204</v>
      </c>
    </row>
    <row r="330" spans="1:16" ht="12.75" x14ac:dyDescent="0.3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1"/>
        <v>11</v>
      </c>
      <c r="P330" s="21">
        <f t="shared" si="12"/>
        <v>1.3095238095238095</v>
      </c>
    </row>
    <row r="331" spans="1:16" ht="12.75" x14ac:dyDescent="0.3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1"/>
        <v>97</v>
      </c>
      <c r="P331" s="21">
        <f t="shared" si="12"/>
        <v>1.5013155858226279</v>
      </c>
    </row>
    <row r="332" spans="1:16" ht="12.75" x14ac:dyDescent="0.3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1"/>
        <v>23</v>
      </c>
      <c r="P332" s="21">
        <f t="shared" si="12"/>
        <v>6.9696969696969706</v>
      </c>
    </row>
    <row r="333" spans="1:16" ht="12.75" x14ac:dyDescent="0.3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1"/>
        <v>358</v>
      </c>
      <c r="P333" s="21">
        <f t="shared" si="12"/>
        <v>8.8177339901477829</v>
      </c>
    </row>
    <row r="334" spans="1:16" ht="12.75" x14ac:dyDescent="0.3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1"/>
        <v>11</v>
      </c>
      <c r="P334" s="21">
        <f t="shared" si="12"/>
        <v>0.57773109243697485</v>
      </c>
    </row>
    <row r="335" spans="1:16" ht="12.75" x14ac:dyDescent="0.3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1"/>
        <v>8</v>
      </c>
      <c r="P335" s="21">
        <f t="shared" si="12"/>
        <v>0.38740920096852299</v>
      </c>
    </row>
    <row r="336" spans="1:16" ht="12.75" x14ac:dyDescent="0.3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1"/>
        <v>34</v>
      </c>
      <c r="P336" s="21">
        <f t="shared" si="12"/>
        <v>0.96399206124184855</v>
      </c>
    </row>
    <row r="337" spans="1:16" ht="12.75" x14ac:dyDescent="0.3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1"/>
        <v>20</v>
      </c>
      <c r="P337" s="21">
        <f t="shared" si="12"/>
        <v>0.86805555555555558</v>
      </c>
    </row>
    <row r="338" spans="1:16" ht="12.75" x14ac:dyDescent="0.3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1"/>
        <v>227</v>
      </c>
      <c r="P338" s="21">
        <f t="shared" si="12"/>
        <v>3.3206553540081916</v>
      </c>
    </row>
    <row r="339" spans="1:16" ht="12.75" x14ac:dyDescent="0.3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1"/>
        <v>126</v>
      </c>
      <c r="P339" s="21">
        <f t="shared" si="12"/>
        <v>5.2456286427976684</v>
      </c>
    </row>
    <row r="340" spans="1:16" ht="12.75" x14ac:dyDescent="0.3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1"/>
        <v>112</v>
      </c>
      <c r="P340" s="21">
        <f t="shared" si="12"/>
        <v>1.3994751968011996</v>
      </c>
    </row>
    <row r="341" spans="1:16" ht="12.75" x14ac:dyDescent="0.3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1"/>
        <v>211</v>
      </c>
      <c r="P341" s="21">
        <f t="shared" si="12"/>
        <v>6.5143562828033339</v>
      </c>
    </row>
    <row r="342" spans="1:16" ht="12.75" x14ac:dyDescent="0.3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ref="O342:O405" si="13">SUM(F342,G342)</f>
        <v>137</v>
      </c>
      <c r="P342" s="21">
        <f t="shared" si="12"/>
        <v>3.9481268011527377</v>
      </c>
    </row>
    <row r="343" spans="1:16" ht="12.75" x14ac:dyDescent="0.3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si="13"/>
        <v>331</v>
      </c>
      <c r="P343" s="21">
        <f t="shared" si="12"/>
        <v>3.1771933192551352</v>
      </c>
    </row>
    <row r="344" spans="1:16" ht="12.75" x14ac:dyDescent="0.3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3"/>
        <v>365</v>
      </c>
      <c r="P344" s="21">
        <f t="shared" si="12"/>
        <v>6.4046323916476577</v>
      </c>
    </row>
    <row r="345" spans="1:16" ht="12.75" x14ac:dyDescent="0.3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3"/>
        <v>50</v>
      </c>
      <c r="P345" s="21">
        <f t="shared" si="12"/>
        <v>3.7091988130563793</v>
      </c>
    </row>
    <row r="346" spans="1:16" ht="12.75" x14ac:dyDescent="0.3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3"/>
        <v>19</v>
      </c>
      <c r="P346" s="21">
        <f t="shared" si="12"/>
        <v>0.56463595839524516</v>
      </c>
    </row>
    <row r="347" spans="1:16" ht="12.75" x14ac:dyDescent="0.3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3"/>
        <v>13</v>
      </c>
      <c r="P347" s="21">
        <f t="shared" si="12"/>
        <v>0.18505338078291814</v>
      </c>
    </row>
    <row r="348" spans="1:16" ht="12.75" x14ac:dyDescent="0.3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3"/>
        <v>98</v>
      </c>
      <c r="P348" s="21">
        <f t="shared" si="12"/>
        <v>10.492505353319057</v>
      </c>
    </row>
    <row r="349" spans="1:16" ht="12.75" x14ac:dyDescent="0.3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3"/>
        <v>115</v>
      </c>
      <c r="P349" s="21">
        <f t="shared" si="12"/>
        <v>0.92629883205799446</v>
      </c>
    </row>
    <row r="350" spans="1:16" ht="12.75" x14ac:dyDescent="0.3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3"/>
        <v>91</v>
      </c>
      <c r="P350" s="21">
        <f t="shared" si="12"/>
        <v>1.347549237375981</v>
      </c>
    </row>
    <row r="351" spans="1:16" ht="12.75" x14ac:dyDescent="0.3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3"/>
        <v>9</v>
      </c>
      <c r="P351" s="21">
        <f t="shared" si="12"/>
        <v>2.3498694516971277</v>
      </c>
    </row>
    <row r="352" spans="1:16" ht="12.75" x14ac:dyDescent="0.3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3"/>
        <v>68</v>
      </c>
      <c r="P352" s="21">
        <f t="shared" si="12"/>
        <v>1.674052191038897</v>
      </c>
    </row>
    <row r="353" spans="1:16" ht="12.75" x14ac:dyDescent="0.3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3"/>
        <v>43</v>
      </c>
      <c r="P353" s="21">
        <f t="shared" si="12"/>
        <v>3.1804733727810652</v>
      </c>
    </row>
    <row r="354" spans="1:16" ht="12.75" x14ac:dyDescent="0.3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3"/>
        <v>14</v>
      </c>
      <c r="P354" s="21">
        <f t="shared" si="12"/>
        <v>1.4941302027748131</v>
      </c>
    </row>
    <row r="355" spans="1:16" ht="12.75" x14ac:dyDescent="0.3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3"/>
        <v>183</v>
      </c>
      <c r="P355" s="21">
        <f t="shared" si="12"/>
        <v>2.0167511571523034</v>
      </c>
    </row>
    <row r="356" spans="1:16" ht="12.75" x14ac:dyDescent="0.3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3"/>
        <v>73</v>
      </c>
      <c r="P356" s="21">
        <f t="shared" si="12"/>
        <v>0.84324823841977581</v>
      </c>
    </row>
    <row r="357" spans="1:16" ht="12.75" x14ac:dyDescent="0.3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3"/>
        <v>24</v>
      </c>
      <c r="P357" s="21">
        <f t="shared" si="12"/>
        <v>2.9666254635352289</v>
      </c>
    </row>
    <row r="358" spans="1:16" ht="12.75" x14ac:dyDescent="0.3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3"/>
        <v>7</v>
      </c>
      <c r="P358" s="21">
        <f t="shared" si="12"/>
        <v>1.232394366197183</v>
      </c>
    </row>
    <row r="359" spans="1:16" ht="12.75" x14ac:dyDescent="0.3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3"/>
        <v>176</v>
      </c>
      <c r="P359" s="21">
        <f t="shared" si="12"/>
        <v>6.4492488090875781</v>
      </c>
    </row>
    <row r="360" spans="1:16" ht="12.75" x14ac:dyDescent="0.3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3"/>
        <v>70</v>
      </c>
      <c r="P360" s="21">
        <f t="shared" si="12"/>
        <v>3.3702455464612422</v>
      </c>
    </row>
    <row r="361" spans="1:16" ht="12.75" x14ac:dyDescent="0.3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3"/>
        <v>90</v>
      </c>
      <c r="P361" s="21">
        <f t="shared" si="12"/>
        <v>1.8156142828323583</v>
      </c>
    </row>
    <row r="362" spans="1:16" ht="12.75" x14ac:dyDescent="0.3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3"/>
        <v>98</v>
      </c>
      <c r="P362" s="21">
        <f t="shared" si="12"/>
        <v>2.4426719840478563</v>
      </c>
    </row>
    <row r="363" spans="1:16" ht="12.75" x14ac:dyDescent="0.3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3"/>
        <v>14</v>
      </c>
      <c r="P363" s="21">
        <f t="shared" si="12"/>
        <v>1.4598540145985401</v>
      </c>
    </row>
    <row r="364" spans="1:16" ht="12.75" x14ac:dyDescent="0.3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3"/>
        <v>14</v>
      </c>
      <c r="P364" s="21">
        <f t="shared" si="12"/>
        <v>0.64161319890009172</v>
      </c>
    </row>
    <row r="365" spans="1:16" ht="12.75" x14ac:dyDescent="0.3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3"/>
        <v>516</v>
      </c>
      <c r="P365" s="21">
        <f t="shared" si="12"/>
        <v>4.7209515096065875</v>
      </c>
    </row>
    <row r="366" spans="1:16" ht="12.75" x14ac:dyDescent="0.3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3"/>
        <v>133</v>
      </c>
      <c r="P366" s="21">
        <f t="shared" si="12"/>
        <v>5.1590380139643139</v>
      </c>
    </row>
    <row r="367" spans="1:16" ht="12.75" x14ac:dyDescent="0.3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3"/>
        <v>750</v>
      </c>
      <c r="P367" s="21">
        <f t="shared" si="12"/>
        <v>21.514629948364888</v>
      </c>
    </row>
    <row r="368" spans="1:16" ht="12.75" x14ac:dyDescent="0.3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3"/>
        <v>90</v>
      </c>
      <c r="P368" s="21">
        <f t="shared" si="12"/>
        <v>5.3635280095351607</v>
      </c>
    </row>
    <row r="369" spans="1:16" ht="12.75" x14ac:dyDescent="0.3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3"/>
        <v>79</v>
      </c>
      <c r="P369" s="21">
        <f t="shared" si="12"/>
        <v>6.905594405594405</v>
      </c>
    </row>
    <row r="370" spans="1:16" ht="12.75" x14ac:dyDescent="0.3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3"/>
        <v>837</v>
      </c>
      <c r="P370" s="21">
        <f t="shared" si="12"/>
        <v>12.896764252696455</v>
      </c>
    </row>
    <row r="371" spans="1:16" ht="12.75" x14ac:dyDescent="0.3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3"/>
        <v>52</v>
      </c>
      <c r="P371" s="21">
        <f t="shared" si="12"/>
        <v>3.8433111603843315</v>
      </c>
    </row>
    <row r="372" spans="1:16" ht="12.75" x14ac:dyDescent="0.3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3"/>
        <v>363</v>
      </c>
      <c r="P372" s="21">
        <f t="shared" si="12"/>
        <v>3.560219693997646</v>
      </c>
    </row>
    <row r="373" spans="1:16" ht="12.75" x14ac:dyDescent="0.3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3"/>
        <v>20</v>
      </c>
      <c r="P373" s="21">
        <f t="shared" si="12"/>
        <v>1.9607843137254901</v>
      </c>
    </row>
    <row r="374" spans="1:16" ht="12.75" x14ac:dyDescent="0.3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3"/>
        <v>22</v>
      </c>
      <c r="P374" s="21">
        <f t="shared" si="12"/>
        <v>1.2061403508771928</v>
      </c>
    </row>
    <row r="375" spans="1:16" ht="12.75" x14ac:dyDescent="0.3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3"/>
        <v>156</v>
      </c>
      <c r="P375" s="21">
        <f t="shared" si="12"/>
        <v>3.4790365744870648</v>
      </c>
    </row>
    <row r="376" spans="1:16" ht="12.75" x14ac:dyDescent="0.3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3"/>
        <v>13</v>
      </c>
      <c r="P376" s="21">
        <f t="shared" si="12"/>
        <v>5.6034482758620694</v>
      </c>
    </row>
    <row r="377" spans="1:16" ht="12.75" x14ac:dyDescent="0.3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3"/>
        <v>24</v>
      </c>
      <c r="P377" s="21">
        <f t="shared" si="12"/>
        <v>0.93823299452697428</v>
      </c>
    </row>
    <row r="378" spans="1:16" ht="12.75" x14ac:dyDescent="0.3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3"/>
        <v>114</v>
      </c>
      <c r="P378" s="21">
        <f t="shared" si="12"/>
        <v>3.5174328910829993</v>
      </c>
    </row>
    <row r="379" spans="1:16" ht="12.75" x14ac:dyDescent="0.3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3"/>
        <v>19</v>
      </c>
      <c r="P379" s="21">
        <f t="shared" si="12"/>
        <v>0.77677841373671297</v>
      </c>
    </row>
    <row r="380" spans="1:16" ht="12.75" x14ac:dyDescent="0.3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3"/>
        <v>80</v>
      </c>
      <c r="P380" s="21">
        <f t="shared" si="12"/>
        <v>2.2611644997173546</v>
      </c>
    </row>
    <row r="381" spans="1:16" ht="12.75" x14ac:dyDescent="0.3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3"/>
        <v>39</v>
      </c>
      <c r="P381" s="21">
        <f t="shared" si="12"/>
        <v>0.58912386706948638</v>
      </c>
    </row>
    <row r="382" spans="1:16" ht="12.75" x14ac:dyDescent="0.3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3"/>
        <v>8</v>
      </c>
      <c r="P382" s="21">
        <f t="shared" si="12"/>
        <v>0.13106159895150721</v>
      </c>
    </row>
    <row r="383" spans="1:16" ht="12.75" x14ac:dyDescent="0.3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3"/>
        <v>59</v>
      </c>
      <c r="P383" s="21">
        <f t="shared" si="12"/>
        <v>6.1522419186652764</v>
      </c>
    </row>
    <row r="384" spans="1:16" ht="12.75" x14ac:dyDescent="0.3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3"/>
        <v>44</v>
      </c>
      <c r="P384" s="21">
        <f t="shared" si="12"/>
        <v>1.3468013468013467</v>
      </c>
    </row>
    <row r="385" spans="1:16" ht="12.75" x14ac:dyDescent="0.3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3"/>
        <v>11</v>
      </c>
      <c r="P385" s="21">
        <f t="shared" si="12"/>
        <v>2.2540983606557377</v>
      </c>
    </row>
    <row r="386" spans="1:16" ht="12.75" x14ac:dyDescent="0.3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3"/>
        <v>230</v>
      </c>
      <c r="P386" s="21">
        <f t="shared" si="12"/>
        <v>1.2620027434842249</v>
      </c>
    </row>
    <row r="387" spans="1:16" ht="12.75" x14ac:dyDescent="0.3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3"/>
        <v>84</v>
      </c>
      <c r="P387" s="21">
        <f t="shared" si="12"/>
        <v>1.7736486486486487</v>
      </c>
    </row>
    <row r="388" spans="1:16" ht="12.75" x14ac:dyDescent="0.3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3"/>
        <v>93</v>
      </c>
      <c r="P388" s="21">
        <f t="shared" si="12"/>
        <v>4.2975970425138632</v>
      </c>
    </row>
    <row r="389" spans="1:16" ht="12.75" x14ac:dyDescent="0.3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3"/>
        <v>106</v>
      </c>
      <c r="P389" s="21">
        <f t="shared" si="12"/>
        <v>1.4992927864214993</v>
      </c>
    </row>
    <row r="390" spans="1:16" ht="12.75" x14ac:dyDescent="0.3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3"/>
        <v>19</v>
      </c>
      <c r="P390" s="21">
        <f t="shared" ref="P390:P453" si="14">O390/SUM(C390:K390)*100</f>
        <v>0.50371155885471897</v>
      </c>
    </row>
    <row r="391" spans="1:16" ht="12.75" x14ac:dyDescent="0.3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3"/>
        <v>24</v>
      </c>
      <c r="P391" s="21">
        <f t="shared" si="14"/>
        <v>0.79155672823219003</v>
      </c>
    </row>
    <row r="392" spans="1:16" ht="12.75" x14ac:dyDescent="0.3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3"/>
        <v>13</v>
      </c>
      <c r="P392" s="21">
        <f t="shared" si="14"/>
        <v>0.7733491969066032</v>
      </c>
    </row>
    <row r="393" spans="1:16" ht="12.75" x14ac:dyDescent="0.3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3"/>
        <v>34</v>
      </c>
      <c r="P393" s="21">
        <f t="shared" si="14"/>
        <v>0.1699575106223444</v>
      </c>
    </row>
    <row r="394" spans="1:16" ht="12.75" x14ac:dyDescent="0.3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3"/>
        <v>8</v>
      </c>
      <c r="P394" s="21">
        <f t="shared" si="14"/>
        <v>0.47904191616766467</v>
      </c>
    </row>
    <row r="395" spans="1:16" ht="12.75" x14ac:dyDescent="0.3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3"/>
        <v>30</v>
      </c>
      <c r="P395" s="21">
        <f t="shared" si="14"/>
        <v>2.0093770931011385</v>
      </c>
    </row>
    <row r="396" spans="1:16" ht="12.75" x14ac:dyDescent="0.3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3"/>
        <v>524</v>
      </c>
      <c r="P396" s="21">
        <f t="shared" si="14"/>
        <v>6.6845260875111627</v>
      </c>
    </row>
    <row r="397" spans="1:16" ht="12.75" x14ac:dyDescent="0.3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3"/>
        <v>10</v>
      </c>
      <c r="P397" s="21">
        <f t="shared" si="14"/>
        <v>0.52164840897235265</v>
      </c>
    </row>
    <row r="398" spans="1:16" ht="12.75" x14ac:dyDescent="0.3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3"/>
        <v>237</v>
      </c>
      <c r="P398" s="21">
        <f t="shared" si="14"/>
        <v>5.7108433734939759</v>
      </c>
    </row>
    <row r="399" spans="1:16" ht="12.75" x14ac:dyDescent="0.3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3"/>
        <v>218</v>
      </c>
      <c r="P399" s="21">
        <f t="shared" si="14"/>
        <v>3.5020080321285141</v>
      </c>
    </row>
    <row r="400" spans="1:16" ht="12.75" x14ac:dyDescent="0.3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3"/>
        <v>727</v>
      </c>
      <c r="P400" s="21">
        <f t="shared" si="14"/>
        <v>5.3613569321533925</v>
      </c>
    </row>
    <row r="401" spans="1:16" ht="12.75" x14ac:dyDescent="0.3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3"/>
        <v>69</v>
      </c>
      <c r="P401" s="21">
        <f t="shared" si="14"/>
        <v>8.0513418903150527</v>
      </c>
    </row>
    <row r="402" spans="1:16" ht="12.75" x14ac:dyDescent="0.3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3"/>
        <v>22</v>
      </c>
      <c r="P402" s="21">
        <f t="shared" si="14"/>
        <v>9.4827586206896548</v>
      </c>
    </row>
    <row r="403" spans="1:16" ht="12.75" x14ac:dyDescent="0.3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3"/>
        <v>7</v>
      </c>
      <c r="P403" s="21">
        <f t="shared" si="14"/>
        <v>3.0434782608695654</v>
      </c>
    </row>
    <row r="404" spans="1:16" ht="12.75" x14ac:dyDescent="0.3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3"/>
        <v>22</v>
      </c>
      <c r="P404" s="21">
        <f t="shared" si="14"/>
        <v>2.1825396825396823</v>
      </c>
    </row>
    <row r="405" spans="1:16" ht="12.75" x14ac:dyDescent="0.3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3"/>
        <v>61</v>
      </c>
      <c r="P405" s="21">
        <f t="shared" si="14"/>
        <v>3.1937172774869111</v>
      </c>
    </row>
    <row r="406" spans="1:16" ht="12.75" x14ac:dyDescent="0.3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ref="O406:O469" si="15">SUM(F406,G406)</f>
        <v>139</v>
      </c>
      <c r="P406" s="21">
        <f t="shared" si="14"/>
        <v>9.809456598447424</v>
      </c>
    </row>
    <row r="407" spans="1:16" ht="12.75" x14ac:dyDescent="0.3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si="15"/>
        <v>1049</v>
      </c>
      <c r="P407" s="21">
        <f t="shared" si="14"/>
        <v>5.256827862691055</v>
      </c>
    </row>
    <row r="408" spans="1:16" ht="12.75" x14ac:dyDescent="0.3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5"/>
        <v>1153</v>
      </c>
      <c r="P408" s="21">
        <f t="shared" si="14"/>
        <v>8.6841907057317158</v>
      </c>
    </row>
    <row r="409" spans="1:16" ht="12.75" x14ac:dyDescent="0.3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5"/>
        <v>299</v>
      </c>
      <c r="P409" s="21">
        <f t="shared" si="14"/>
        <v>3.9639400768924831</v>
      </c>
    </row>
    <row r="410" spans="1:16" ht="12.75" x14ac:dyDescent="0.3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5"/>
        <v>77</v>
      </c>
      <c r="P410" s="21">
        <f t="shared" si="14"/>
        <v>1.8840225103988255</v>
      </c>
    </row>
    <row r="411" spans="1:16" ht="12.75" x14ac:dyDescent="0.3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5"/>
        <v>16</v>
      </c>
      <c r="P411" s="21">
        <f t="shared" si="14"/>
        <v>0.47086521483225424</v>
      </c>
    </row>
    <row r="412" spans="1:16" ht="12.75" x14ac:dyDescent="0.3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5"/>
        <v>8</v>
      </c>
      <c r="P412" s="21">
        <f t="shared" si="14"/>
        <v>1.1799410029498525</v>
      </c>
    </row>
    <row r="413" spans="1:16" ht="12.75" x14ac:dyDescent="0.3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5"/>
        <v>128</v>
      </c>
      <c r="P413" s="21">
        <f t="shared" si="14"/>
        <v>12.83851554663992</v>
      </c>
    </row>
    <row r="414" spans="1:16" ht="12.75" x14ac:dyDescent="0.3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5"/>
        <v>49</v>
      </c>
      <c r="P414" s="21">
        <f t="shared" si="14"/>
        <v>3.7808641975308643</v>
      </c>
    </row>
    <row r="415" spans="1:16" ht="12.75" x14ac:dyDescent="0.3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5"/>
        <v>19</v>
      </c>
      <c r="P415" s="21">
        <f t="shared" si="14"/>
        <v>0.95477386934673369</v>
      </c>
    </row>
    <row r="416" spans="1:16" ht="12.75" x14ac:dyDescent="0.3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5"/>
        <v>14</v>
      </c>
      <c r="P416" s="21">
        <f t="shared" si="14"/>
        <v>0.43818466353677621</v>
      </c>
    </row>
    <row r="417" spans="1:16" ht="12.75" x14ac:dyDescent="0.3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5"/>
        <v>156</v>
      </c>
      <c r="P417" s="21">
        <f t="shared" si="14"/>
        <v>2.6467594163556161</v>
      </c>
    </row>
    <row r="418" spans="1:16" ht="12.75" x14ac:dyDescent="0.3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5"/>
        <v>102</v>
      </c>
      <c r="P418" s="21">
        <f t="shared" si="14"/>
        <v>0.90385467434647759</v>
      </c>
    </row>
    <row r="419" spans="1:16" ht="12.75" x14ac:dyDescent="0.3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5"/>
        <v>66</v>
      </c>
      <c r="P419" s="21">
        <f t="shared" si="14"/>
        <v>1.0658914728682169</v>
      </c>
    </row>
    <row r="420" spans="1:16" ht="12.75" x14ac:dyDescent="0.3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5"/>
        <v>45</v>
      </c>
      <c r="P420" s="21">
        <f t="shared" si="14"/>
        <v>4.2938931297709928</v>
      </c>
    </row>
    <row r="421" spans="1:16" ht="12.75" x14ac:dyDescent="0.3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5"/>
        <v>250</v>
      </c>
      <c r="P421" s="21">
        <f t="shared" si="14"/>
        <v>4.3185351528761444</v>
      </c>
    </row>
    <row r="422" spans="1:16" ht="12.75" x14ac:dyDescent="0.3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5"/>
        <v>99</v>
      </c>
      <c r="P422" s="21">
        <f t="shared" si="14"/>
        <v>2.3261278195488724</v>
      </c>
    </row>
    <row r="423" spans="1:16" ht="12.75" x14ac:dyDescent="0.3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5"/>
        <v>27</v>
      </c>
      <c r="P423" s="21">
        <f t="shared" si="14"/>
        <v>1.3190034196384954</v>
      </c>
    </row>
    <row r="424" spans="1:16" ht="12.75" x14ac:dyDescent="0.3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5"/>
        <v>17</v>
      </c>
      <c r="P424" s="21">
        <f t="shared" si="14"/>
        <v>1.0397553516819571</v>
      </c>
    </row>
    <row r="425" spans="1:16" ht="12.75" x14ac:dyDescent="0.3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5"/>
        <v>277</v>
      </c>
      <c r="P425" s="21">
        <f t="shared" si="14"/>
        <v>3.886083052749719</v>
      </c>
    </row>
    <row r="426" spans="1:16" ht="12.75" x14ac:dyDescent="0.3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5"/>
        <v>291</v>
      </c>
      <c r="P426" s="21">
        <f t="shared" si="14"/>
        <v>6.7190025398291384</v>
      </c>
    </row>
    <row r="427" spans="1:16" ht="12.75" x14ac:dyDescent="0.3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5"/>
        <v>88</v>
      </c>
      <c r="P427" s="21">
        <f t="shared" si="14"/>
        <v>4.2206235011990412</v>
      </c>
    </row>
    <row r="428" spans="1:16" ht="12.75" x14ac:dyDescent="0.3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5"/>
        <v>232</v>
      </c>
      <c r="P428" s="21">
        <f t="shared" si="14"/>
        <v>8.725084618277549</v>
      </c>
    </row>
    <row r="429" spans="1:16" ht="12.75" x14ac:dyDescent="0.3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5"/>
        <v>781</v>
      </c>
      <c r="P429" s="21">
        <f t="shared" si="14"/>
        <v>6.613599796765179</v>
      </c>
    </row>
    <row r="430" spans="1:16" ht="12.75" x14ac:dyDescent="0.3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5"/>
        <v>24</v>
      </c>
      <c r="P430" s="21">
        <f t="shared" si="14"/>
        <v>4.1958041958041958</v>
      </c>
    </row>
    <row r="431" spans="1:16" ht="12.75" x14ac:dyDescent="0.3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5"/>
        <v>7</v>
      </c>
      <c r="P431" s="21">
        <f t="shared" si="14"/>
        <v>0.26090197540067089</v>
      </c>
    </row>
    <row r="432" spans="1:16" ht="12.75" x14ac:dyDescent="0.3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5"/>
        <v>23</v>
      </c>
      <c r="P432" s="21">
        <f t="shared" si="14"/>
        <v>1.8370607028753994</v>
      </c>
    </row>
    <row r="433" spans="1:16" ht="12.75" x14ac:dyDescent="0.3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5"/>
        <v>39</v>
      </c>
      <c r="P433" s="21">
        <f t="shared" si="14"/>
        <v>0.91015169194865808</v>
      </c>
    </row>
    <row r="434" spans="1:16" ht="12.75" x14ac:dyDescent="0.3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5"/>
        <v>13</v>
      </c>
      <c r="P434" s="21">
        <f t="shared" si="14"/>
        <v>1.4823261117445838</v>
      </c>
    </row>
    <row r="435" spans="1:16" ht="12.75" x14ac:dyDescent="0.3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5"/>
        <v>668</v>
      </c>
      <c r="P435" s="21">
        <f t="shared" si="14"/>
        <v>11.969181150331481</v>
      </c>
    </row>
    <row r="436" spans="1:16" ht="12.75" x14ac:dyDescent="0.3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5"/>
        <v>42</v>
      </c>
      <c r="P436" s="21">
        <f t="shared" si="14"/>
        <v>0.5294340098323459</v>
      </c>
    </row>
    <row r="437" spans="1:16" ht="12.75" x14ac:dyDescent="0.3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5"/>
        <v>555</v>
      </c>
      <c r="P437" s="21">
        <f t="shared" si="14"/>
        <v>4.2198905109489049</v>
      </c>
    </row>
    <row r="438" spans="1:16" ht="12.75" x14ac:dyDescent="0.3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5"/>
        <v>13</v>
      </c>
      <c r="P438" s="21">
        <f t="shared" si="14"/>
        <v>0.10827919373646511</v>
      </c>
    </row>
    <row r="439" spans="1:16" ht="12.75" x14ac:dyDescent="0.3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5"/>
        <v>20</v>
      </c>
      <c r="P439" s="21">
        <f t="shared" si="14"/>
        <v>1.8832391713747645</v>
      </c>
    </row>
    <row r="440" spans="1:16" ht="12.75" x14ac:dyDescent="0.3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5"/>
        <v>40</v>
      </c>
      <c r="P440" s="21">
        <f t="shared" si="14"/>
        <v>3.1720856463124503</v>
      </c>
    </row>
    <row r="441" spans="1:16" ht="12.75" x14ac:dyDescent="0.3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5"/>
        <v>105</v>
      </c>
      <c r="P441" s="21">
        <f t="shared" si="14"/>
        <v>1.4910536779324055</v>
      </c>
    </row>
    <row r="442" spans="1:16" ht="12.75" x14ac:dyDescent="0.3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5"/>
        <v>98</v>
      </c>
      <c r="P442" s="21">
        <f t="shared" si="14"/>
        <v>2.5782688766114181</v>
      </c>
    </row>
    <row r="443" spans="1:16" ht="12.75" x14ac:dyDescent="0.3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5"/>
        <v>497</v>
      </c>
      <c r="P443" s="21">
        <f t="shared" si="14"/>
        <v>4.1074380165289259</v>
      </c>
    </row>
    <row r="444" spans="1:16" ht="12.75" x14ac:dyDescent="0.3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5"/>
        <v>88</v>
      </c>
      <c r="P444" s="21">
        <f t="shared" si="14"/>
        <v>4.4760935910478121</v>
      </c>
    </row>
    <row r="445" spans="1:16" ht="12.75" x14ac:dyDescent="0.3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5"/>
        <v>44</v>
      </c>
      <c r="P445" s="21">
        <f t="shared" si="14"/>
        <v>4.2801556420233462</v>
      </c>
    </row>
    <row r="446" spans="1:16" ht="12.75" x14ac:dyDescent="0.3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5"/>
        <v>75</v>
      </c>
      <c r="P446" s="21">
        <f t="shared" si="14"/>
        <v>7.5452716297786715</v>
      </c>
    </row>
    <row r="447" spans="1:16" ht="12.75" x14ac:dyDescent="0.3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5"/>
        <v>663</v>
      </c>
      <c r="P447" s="21">
        <f t="shared" si="14"/>
        <v>6.3915935602043765</v>
      </c>
    </row>
    <row r="448" spans="1:16" ht="12.75" x14ac:dyDescent="0.3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5"/>
        <v>96</v>
      </c>
      <c r="P448" s="21">
        <f t="shared" si="14"/>
        <v>1.7556693489392829</v>
      </c>
    </row>
    <row r="449" spans="1:16" ht="12.75" x14ac:dyDescent="0.3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5"/>
        <v>32</v>
      </c>
      <c r="P449" s="21">
        <f t="shared" si="14"/>
        <v>2.2471910112359552</v>
      </c>
    </row>
    <row r="450" spans="1:16" ht="12.75" x14ac:dyDescent="0.3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5"/>
        <v>111</v>
      </c>
      <c r="P450" s="21">
        <f t="shared" si="14"/>
        <v>4.3173862310385065</v>
      </c>
    </row>
    <row r="451" spans="1:16" ht="12.75" x14ac:dyDescent="0.3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5"/>
        <v>13</v>
      </c>
      <c r="P451" s="21">
        <f t="shared" si="14"/>
        <v>1.1314186248912097</v>
      </c>
    </row>
    <row r="452" spans="1:16" ht="12.75" x14ac:dyDescent="0.3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5"/>
        <v>102</v>
      </c>
      <c r="P452" s="21">
        <f t="shared" si="14"/>
        <v>4.3608379649422835</v>
      </c>
    </row>
    <row r="453" spans="1:16" ht="12.75" x14ac:dyDescent="0.3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5"/>
        <v>12</v>
      </c>
      <c r="P453" s="21">
        <f t="shared" si="14"/>
        <v>0.39177277179236042</v>
      </c>
    </row>
    <row r="454" spans="1:16" ht="12.75" x14ac:dyDescent="0.3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5"/>
        <v>169</v>
      </c>
      <c r="P454" s="21">
        <f t="shared" ref="P454:P517" si="16">O454/SUM(C454:K454)*100</f>
        <v>1.2043899657924744</v>
      </c>
    </row>
    <row r="455" spans="1:16" ht="12.75" x14ac:dyDescent="0.3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5"/>
        <v>59</v>
      </c>
      <c r="P455" s="21">
        <f t="shared" si="16"/>
        <v>1.7846339987900786</v>
      </c>
    </row>
    <row r="456" spans="1:16" ht="12.75" x14ac:dyDescent="0.3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5"/>
        <v>77</v>
      </c>
      <c r="P456" s="21">
        <f t="shared" si="16"/>
        <v>2.0199370409233999</v>
      </c>
    </row>
    <row r="457" spans="1:16" ht="12.75" x14ac:dyDescent="0.3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5"/>
        <v>186</v>
      </c>
      <c r="P457" s="21">
        <f t="shared" si="16"/>
        <v>3.0466830466830466</v>
      </c>
    </row>
    <row r="458" spans="1:16" ht="12.75" x14ac:dyDescent="0.3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5"/>
        <v>10</v>
      </c>
      <c r="P458" s="21">
        <f t="shared" si="16"/>
        <v>0.2</v>
      </c>
    </row>
    <row r="459" spans="1:16" ht="12.75" x14ac:dyDescent="0.3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5"/>
        <v>261</v>
      </c>
      <c r="P459" s="21">
        <f t="shared" si="16"/>
        <v>5.9917355371900829</v>
      </c>
    </row>
    <row r="460" spans="1:16" ht="12.75" x14ac:dyDescent="0.3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5"/>
        <v>21</v>
      </c>
      <c r="P460" s="21">
        <f t="shared" si="16"/>
        <v>0.61242344706911633</v>
      </c>
    </row>
    <row r="461" spans="1:16" ht="12.75" x14ac:dyDescent="0.3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5"/>
        <v>8</v>
      </c>
      <c r="P461" s="21">
        <f t="shared" si="16"/>
        <v>1.7777777777777777</v>
      </c>
    </row>
    <row r="462" spans="1:16" ht="12.75" x14ac:dyDescent="0.3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5"/>
        <v>59</v>
      </c>
      <c r="P462" s="21">
        <f t="shared" si="16"/>
        <v>0.38599934576382072</v>
      </c>
    </row>
    <row r="463" spans="1:16" ht="12.75" x14ac:dyDescent="0.3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5"/>
        <v>32</v>
      </c>
      <c r="P463" s="21">
        <f t="shared" si="16"/>
        <v>1.7057569296375266</v>
      </c>
    </row>
    <row r="464" spans="1:16" ht="12.75" x14ac:dyDescent="0.3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5"/>
        <v>7</v>
      </c>
      <c r="P464" s="21">
        <f t="shared" si="16"/>
        <v>0.16619183285849953</v>
      </c>
    </row>
    <row r="465" spans="1:16" ht="12.75" x14ac:dyDescent="0.3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5"/>
        <v>27</v>
      </c>
      <c r="P465" s="21">
        <f t="shared" si="16"/>
        <v>3.4704370179948589</v>
      </c>
    </row>
    <row r="466" spans="1:16" ht="12.75" x14ac:dyDescent="0.3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5"/>
        <v>13</v>
      </c>
      <c r="P466" s="21">
        <f t="shared" si="16"/>
        <v>0.22919605077574046</v>
      </c>
    </row>
    <row r="467" spans="1:16" ht="12.75" x14ac:dyDescent="0.3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5"/>
        <v>7</v>
      </c>
      <c r="P467" s="21">
        <f t="shared" si="16"/>
        <v>0.1396926761125524</v>
      </c>
    </row>
    <row r="468" spans="1:16" ht="12.75" x14ac:dyDescent="0.3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5"/>
        <v>27</v>
      </c>
      <c r="P468" s="21">
        <f t="shared" si="16"/>
        <v>3.0100334448160537</v>
      </c>
    </row>
    <row r="469" spans="1:16" ht="12.75" x14ac:dyDescent="0.3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5"/>
        <v>25</v>
      </c>
      <c r="P469" s="21">
        <f t="shared" si="16"/>
        <v>1.6307893020221786</v>
      </c>
    </row>
    <row r="470" spans="1:16" ht="12.75" x14ac:dyDescent="0.3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ref="O470:O532" si="17">SUM(F470,G470)</f>
        <v>114</v>
      </c>
      <c r="P470" s="21">
        <f t="shared" si="16"/>
        <v>1.5724137931034481</v>
      </c>
    </row>
    <row r="471" spans="1:16" ht="12.75" x14ac:dyDescent="0.3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si="17"/>
        <v>151</v>
      </c>
      <c r="P471" s="21">
        <f t="shared" si="16"/>
        <v>19.816272965879264</v>
      </c>
    </row>
    <row r="472" spans="1:16" ht="12.75" x14ac:dyDescent="0.3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7"/>
        <v>269</v>
      </c>
      <c r="P472" s="21">
        <f t="shared" si="16"/>
        <v>3.3870561571392592</v>
      </c>
    </row>
    <row r="473" spans="1:16" ht="12.75" x14ac:dyDescent="0.3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7"/>
        <v>16</v>
      </c>
      <c r="P473" s="21">
        <f t="shared" si="16"/>
        <v>2.1768707482993195</v>
      </c>
    </row>
    <row r="474" spans="1:16" ht="12.75" x14ac:dyDescent="0.3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7"/>
        <v>7</v>
      </c>
      <c r="P474" s="21">
        <f t="shared" si="16"/>
        <v>0.12736535662299855</v>
      </c>
    </row>
    <row r="475" spans="1:16" ht="12.75" x14ac:dyDescent="0.3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7"/>
        <v>26</v>
      </c>
      <c r="P475" s="21">
        <f t="shared" si="16"/>
        <v>16.993464052287582</v>
      </c>
    </row>
    <row r="476" spans="1:16" ht="12.75" x14ac:dyDescent="0.3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7"/>
        <v>7</v>
      </c>
      <c r="P476" s="21">
        <f t="shared" si="16"/>
        <v>0.10910224438902742</v>
      </c>
    </row>
    <row r="477" spans="1:16" ht="12.75" x14ac:dyDescent="0.3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7"/>
        <v>26</v>
      </c>
      <c r="P477" s="21">
        <f t="shared" si="16"/>
        <v>1.5834348355663823</v>
      </c>
    </row>
    <row r="478" spans="1:16" ht="12.75" x14ac:dyDescent="0.3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7"/>
        <v>404</v>
      </c>
      <c r="P478" s="21">
        <f t="shared" si="16"/>
        <v>3.8077285579641842</v>
      </c>
    </row>
    <row r="479" spans="1:16" ht="12.75" x14ac:dyDescent="0.3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7"/>
        <v>12</v>
      </c>
      <c r="P479" s="21">
        <f t="shared" si="16"/>
        <v>1.1461318051575931</v>
      </c>
    </row>
    <row r="480" spans="1:16" ht="12.75" x14ac:dyDescent="0.3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7"/>
        <v>52</v>
      </c>
      <c r="P480" s="21">
        <f t="shared" si="16"/>
        <v>0.53958700840510532</v>
      </c>
    </row>
    <row r="481" spans="1:16" ht="12.75" x14ac:dyDescent="0.3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7"/>
        <v>31</v>
      </c>
      <c r="P481" s="21">
        <f t="shared" si="16"/>
        <v>1.1139058569888609</v>
      </c>
    </row>
    <row r="482" spans="1:16" ht="12.75" x14ac:dyDescent="0.3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7"/>
        <v>13</v>
      </c>
      <c r="P482" s="21">
        <f t="shared" si="16"/>
        <v>0.54166666666666674</v>
      </c>
    </row>
    <row r="483" spans="1:16" ht="12.75" x14ac:dyDescent="0.3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7"/>
        <v>48</v>
      </c>
      <c r="P483" s="21">
        <f t="shared" si="16"/>
        <v>1.269169751454257</v>
      </c>
    </row>
    <row r="484" spans="1:16" ht="12.75" x14ac:dyDescent="0.3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7"/>
        <v>12</v>
      </c>
      <c r="P484" s="21">
        <f t="shared" si="16"/>
        <v>0.29622315477659839</v>
      </c>
    </row>
    <row r="485" spans="1:16" ht="12.75" x14ac:dyDescent="0.3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7"/>
        <v>10</v>
      </c>
      <c r="P485" s="21">
        <f t="shared" si="16"/>
        <v>0.41118421052631576</v>
      </c>
    </row>
    <row r="486" spans="1:16" ht="12.75" x14ac:dyDescent="0.3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7"/>
        <v>10</v>
      </c>
      <c r="P486" s="21">
        <f t="shared" si="16"/>
        <v>2.358490566037736</v>
      </c>
    </row>
    <row r="487" spans="1:16" ht="12.75" x14ac:dyDescent="0.3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7"/>
        <v>19</v>
      </c>
      <c r="P487" s="21">
        <f t="shared" si="16"/>
        <v>0.39575088523224322</v>
      </c>
    </row>
    <row r="488" spans="1:16" ht="12.75" x14ac:dyDescent="0.3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7"/>
        <v>14</v>
      </c>
      <c r="P488" s="21">
        <f t="shared" si="16"/>
        <v>1.8716577540106951</v>
      </c>
    </row>
    <row r="489" spans="1:16" ht="12.75" x14ac:dyDescent="0.3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7"/>
        <v>436</v>
      </c>
      <c r="P489" s="21">
        <f t="shared" si="16"/>
        <v>5.6697009102730815</v>
      </c>
    </row>
    <row r="490" spans="1:16" ht="12.75" x14ac:dyDescent="0.3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7"/>
        <v>85</v>
      </c>
      <c r="P490" s="21">
        <f t="shared" si="16"/>
        <v>1.7511330861145449</v>
      </c>
    </row>
    <row r="491" spans="1:16" ht="12.75" x14ac:dyDescent="0.3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7"/>
        <v>110</v>
      </c>
      <c r="P491" s="21">
        <f t="shared" si="16"/>
        <v>1.5288394718554552</v>
      </c>
    </row>
    <row r="492" spans="1:16" ht="12.75" x14ac:dyDescent="0.3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7"/>
        <v>23</v>
      </c>
      <c r="P492" s="21">
        <f t="shared" si="16"/>
        <v>2.2954091816367264</v>
      </c>
    </row>
    <row r="493" spans="1:16" ht="12.75" x14ac:dyDescent="0.3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7"/>
        <v>216</v>
      </c>
      <c r="P493" s="21">
        <f t="shared" si="16"/>
        <v>2.8904054596547568</v>
      </c>
    </row>
    <row r="494" spans="1:16" ht="12.75" x14ac:dyDescent="0.3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7"/>
        <v>14</v>
      </c>
      <c r="P494" s="21">
        <f t="shared" si="16"/>
        <v>0.77519379844961245</v>
      </c>
    </row>
    <row r="495" spans="1:16" ht="12.75" x14ac:dyDescent="0.3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7"/>
        <v>37</v>
      </c>
      <c r="P495" s="21">
        <f t="shared" si="16"/>
        <v>2.3963730569948183</v>
      </c>
    </row>
    <row r="496" spans="1:16" ht="12.75" x14ac:dyDescent="0.3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7"/>
        <v>694</v>
      </c>
      <c r="P496" s="21">
        <f t="shared" si="16"/>
        <v>5.527237973877031</v>
      </c>
    </row>
    <row r="497" spans="1:16" ht="12.75" x14ac:dyDescent="0.3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7"/>
        <v>120</v>
      </c>
      <c r="P497" s="21">
        <f t="shared" si="16"/>
        <v>5.7088487155090393</v>
      </c>
    </row>
    <row r="498" spans="1:16" ht="12.75" x14ac:dyDescent="0.3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7"/>
        <v>17</v>
      </c>
      <c r="P498" s="21">
        <f t="shared" si="16"/>
        <v>1.2454212454212454</v>
      </c>
    </row>
    <row r="499" spans="1:16" ht="12.75" x14ac:dyDescent="0.3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7"/>
        <v>16</v>
      </c>
      <c r="P499" s="21">
        <f t="shared" si="16"/>
        <v>1.2422360248447204</v>
      </c>
    </row>
    <row r="500" spans="1:16" ht="12.75" x14ac:dyDescent="0.3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7"/>
        <v>13</v>
      </c>
      <c r="P500" s="21">
        <f t="shared" si="16"/>
        <v>3.132530120481928</v>
      </c>
    </row>
    <row r="501" spans="1:16" ht="12.75" x14ac:dyDescent="0.3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7"/>
        <v>10</v>
      </c>
      <c r="P501" s="21">
        <f t="shared" si="16"/>
        <v>0.80775444264943452</v>
      </c>
    </row>
    <row r="502" spans="1:16" ht="12.75" x14ac:dyDescent="0.3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7"/>
        <v>434</v>
      </c>
      <c r="P502" s="21">
        <f t="shared" si="16"/>
        <v>9.8996350364963508</v>
      </c>
    </row>
    <row r="503" spans="1:16" ht="12.75" x14ac:dyDescent="0.3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7"/>
        <v>499</v>
      </c>
      <c r="P503" s="21">
        <f t="shared" si="16"/>
        <v>2.8617308023169126</v>
      </c>
    </row>
    <row r="504" spans="1:16" ht="12.75" x14ac:dyDescent="0.3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7"/>
        <v>10</v>
      </c>
      <c r="P504" s="21">
        <f t="shared" si="16"/>
        <v>6.5359477124183014</v>
      </c>
    </row>
    <row r="505" spans="1:16" ht="12.75" x14ac:dyDescent="0.3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7"/>
        <v>142</v>
      </c>
      <c r="P505" s="21">
        <f t="shared" si="16"/>
        <v>3.125</v>
      </c>
    </row>
    <row r="506" spans="1:16" ht="12.75" x14ac:dyDescent="0.3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7"/>
        <v>73</v>
      </c>
      <c r="P506" s="21">
        <f t="shared" si="16"/>
        <v>1.8887451487710218</v>
      </c>
    </row>
    <row r="507" spans="1:16" ht="12.75" x14ac:dyDescent="0.3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7"/>
        <v>389</v>
      </c>
      <c r="P507" s="21">
        <f t="shared" si="16"/>
        <v>7.0292735814962048</v>
      </c>
    </row>
    <row r="508" spans="1:16" ht="12.75" x14ac:dyDescent="0.3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7"/>
        <v>142</v>
      </c>
      <c r="P508" s="21">
        <f t="shared" si="16"/>
        <v>5.9339740910990386</v>
      </c>
    </row>
    <row r="509" spans="1:16" ht="12.75" x14ac:dyDescent="0.3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7"/>
        <v>21</v>
      </c>
      <c r="P509" s="21">
        <f t="shared" si="16"/>
        <v>0.29146426092990979</v>
      </c>
    </row>
    <row r="510" spans="1:16" ht="12.75" x14ac:dyDescent="0.3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7"/>
        <v>85</v>
      </c>
      <c r="P510" s="21">
        <f t="shared" si="16"/>
        <v>5.7744565217391308</v>
      </c>
    </row>
    <row r="511" spans="1:16" ht="12.75" x14ac:dyDescent="0.3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7"/>
        <v>292</v>
      </c>
      <c r="P511" s="21">
        <f t="shared" si="16"/>
        <v>18.272841051314142</v>
      </c>
    </row>
    <row r="512" spans="1:16" ht="12.75" x14ac:dyDescent="0.3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7"/>
        <v>37</v>
      </c>
      <c r="P512" s="21">
        <f t="shared" si="16"/>
        <v>1.7510648367250354</v>
      </c>
    </row>
    <row r="513" spans="1:16" ht="12.75" x14ac:dyDescent="0.3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7"/>
        <v>244</v>
      </c>
      <c r="P513" s="21">
        <f t="shared" si="16"/>
        <v>4.4672281215671914</v>
      </c>
    </row>
    <row r="514" spans="1:16" ht="12.75" x14ac:dyDescent="0.3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7"/>
        <v>79</v>
      </c>
      <c r="P514" s="21">
        <f t="shared" si="16"/>
        <v>12.079510703363914</v>
      </c>
    </row>
    <row r="515" spans="1:16" ht="12.75" x14ac:dyDescent="0.3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7"/>
        <v>23</v>
      </c>
      <c r="P515" s="21">
        <f t="shared" si="16"/>
        <v>2.4364406779661016</v>
      </c>
    </row>
    <row r="516" spans="1:16" ht="12.75" x14ac:dyDescent="0.3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7"/>
        <v>242</v>
      </c>
      <c r="P516" s="21">
        <f t="shared" si="16"/>
        <v>6.7447045707915283</v>
      </c>
    </row>
    <row r="517" spans="1:16" ht="12.75" x14ac:dyDescent="0.3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7"/>
        <v>530</v>
      </c>
      <c r="P517" s="21">
        <f t="shared" si="16"/>
        <v>6.5577827270477602</v>
      </c>
    </row>
    <row r="518" spans="1:16" ht="12.75" x14ac:dyDescent="0.3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7"/>
        <v>14</v>
      </c>
      <c r="P518" s="21">
        <f t="shared" ref="P518:P532" si="18">O518/SUM(C518:K518)*100</f>
        <v>0.19585898153329601</v>
      </c>
    </row>
    <row r="519" spans="1:16" ht="12.75" x14ac:dyDescent="0.3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7"/>
        <v>158</v>
      </c>
      <c r="P519" s="21">
        <f t="shared" si="18"/>
        <v>6.7579127459366974</v>
      </c>
    </row>
    <row r="520" spans="1:16" ht="12.75" x14ac:dyDescent="0.3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7"/>
        <v>64</v>
      </c>
      <c r="P520" s="21">
        <f t="shared" si="18"/>
        <v>2.616516762060507</v>
      </c>
    </row>
    <row r="521" spans="1:16" ht="12.75" x14ac:dyDescent="0.3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7"/>
        <v>44</v>
      </c>
      <c r="P521" s="21">
        <f t="shared" si="18"/>
        <v>10.757946210268948</v>
      </c>
    </row>
    <row r="522" spans="1:16" ht="12.75" x14ac:dyDescent="0.3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7"/>
        <v>25</v>
      </c>
      <c r="P522" s="21">
        <f t="shared" si="18"/>
        <v>3.2679738562091507</v>
      </c>
    </row>
    <row r="523" spans="1:16" ht="12.75" x14ac:dyDescent="0.3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7"/>
        <v>48</v>
      </c>
      <c r="P523" s="21">
        <f t="shared" si="18"/>
        <v>0.74384007438400745</v>
      </c>
    </row>
    <row r="524" spans="1:16" ht="12.75" x14ac:dyDescent="0.3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7"/>
        <v>11</v>
      </c>
      <c r="P524" s="21">
        <f t="shared" si="18"/>
        <v>1.4705882352941175</v>
      </c>
    </row>
    <row r="525" spans="1:16" ht="12.75" x14ac:dyDescent="0.3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7"/>
        <v>31</v>
      </c>
      <c r="P525" s="21">
        <f t="shared" si="18"/>
        <v>2.3574144486692017</v>
      </c>
    </row>
    <row r="526" spans="1:16" ht="12.75" x14ac:dyDescent="0.3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7"/>
        <v>7</v>
      </c>
      <c r="P526" s="21">
        <f t="shared" si="18"/>
        <v>1.2089810017271159</v>
      </c>
    </row>
    <row r="527" spans="1:16" ht="12.75" x14ac:dyDescent="0.3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7"/>
        <v>14</v>
      </c>
      <c r="P527" s="21">
        <f t="shared" si="18"/>
        <v>1.3539651837524178</v>
      </c>
    </row>
    <row r="528" spans="1:16" ht="12.75" x14ac:dyDescent="0.3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7"/>
        <v>10</v>
      </c>
      <c r="P528" s="21">
        <f t="shared" si="18"/>
        <v>1.3351134846461949</v>
      </c>
    </row>
    <row r="529" spans="1:16" ht="12.75" x14ac:dyDescent="0.3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7"/>
        <v>65</v>
      </c>
      <c r="P529" s="21">
        <f t="shared" si="18"/>
        <v>7.0960698689956327</v>
      </c>
    </row>
    <row r="530" spans="1:16" ht="12.75" x14ac:dyDescent="0.3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7"/>
        <v>130</v>
      </c>
      <c r="P530" s="21">
        <f t="shared" si="18"/>
        <v>2.1487603305785123</v>
      </c>
    </row>
    <row r="531" spans="1:16" ht="12.75" x14ac:dyDescent="0.3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7"/>
        <v>107</v>
      </c>
      <c r="P531" s="21">
        <f t="shared" si="18"/>
        <v>3.07206431237439</v>
      </c>
    </row>
    <row r="532" spans="1:16" ht="12.75" x14ac:dyDescent="0.3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7"/>
        <v>8</v>
      </c>
      <c r="P532" s="21">
        <f t="shared" si="18"/>
        <v>1.0403120936280885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95" zoomScaleNormal="95" workbookViewId="0">
      <pane xSplit="17" ySplit="3" topLeftCell="R142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6640625" defaultRowHeight="14.25" x14ac:dyDescent="0.45"/>
  <cols>
    <col min="1" max="1" width="1.19921875" style="58" customWidth="1"/>
    <col min="2" max="2" width="1.19921875" style="31" customWidth="1"/>
    <col min="3" max="3" width="18.73046875" style="30" customWidth="1"/>
    <col min="4" max="4" width="12.06640625" style="34" customWidth="1"/>
    <col min="5" max="5" width="12.06640625" style="35" customWidth="1"/>
    <col min="6" max="6" width="7.265625" style="54" customWidth="1"/>
    <col min="7" max="7" width="7.265625" style="55" customWidth="1"/>
    <col min="8" max="8" width="12.06640625" style="55" customWidth="1"/>
    <col min="9" max="9" width="7.265625" style="54" customWidth="1"/>
    <col min="10" max="10" width="9.06640625" style="56"/>
    <col min="11" max="16" width="9.06640625" style="32"/>
    <col min="17" max="17" width="7.73046875" style="58" customWidth="1"/>
    <col min="18" max="18" width="5" style="58" customWidth="1"/>
    <col min="19" max="27" width="10" style="30" customWidth="1"/>
    <col min="28" max="16384" width="9.06640625" style="30"/>
  </cols>
  <sheetData>
    <row r="1" spans="1:26" ht="30.75" customHeight="1" x14ac:dyDescent="0.4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4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3"/>
      <c r="T2" s="43"/>
      <c r="U2" s="43"/>
      <c r="V2" s="43"/>
    </row>
    <row r="3" spans="1:26" s="46" customFormat="1" ht="23.25" x14ac:dyDescent="0.7">
      <c r="A3" s="53"/>
      <c r="B3" s="57"/>
      <c r="C3" s="46" t="s">
        <v>209</v>
      </c>
      <c r="D3" s="47"/>
      <c r="E3" s="48"/>
      <c r="F3" s="51"/>
      <c r="G3" s="52"/>
      <c r="H3" s="52"/>
      <c r="I3" s="51"/>
      <c r="J3" s="53"/>
      <c r="Q3" s="53"/>
      <c r="R3" s="53"/>
    </row>
    <row r="4" spans="1:26" ht="18.75" customHeight="1" x14ac:dyDescent="0.45">
      <c r="P4" s="37">
        <v>15</v>
      </c>
      <c r="Q4" s="37">
        <f>INDEX(P4:P9,E6)</f>
        <v>15</v>
      </c>
      <c r="R4" s="38" t="s">
        <v>525</v>
      </c>
      <c r="S4" s="32"/>
      <c r="T4" s="32"/>
      <c r="U4" s="32"/>
      <c r="V4" s="38" t="s">
        <v>205</v>
      </c>
      <c r="W4" s="32"/>
    </row>
    <row r="5" spans="1:26" ht="13.5" customHeight="1" x14ac:dyDescent="0.45">
      <c r="P5" s="37">
        <v>16</v>
      </c>
      <c r="Q5" s="55"/>
      <c r="R5" s="38" t="s">
        <v>526</v>
      </c>
      <c r="S5" s="32"/>
      <c r="T5" s="32"/>
      <c r="U5" s="32"/>
      <c r="V5" s="38" t="s">
        <v>206</v>
      </c>
      <c r="W5" s="32"/>
    </row>
    <row r="6" spans="1:26" ht="13.5" customHeight="1" x14ac:dyDescent="0.45">
      <c r="E6" s="39">
        <v>1</v>
      </c>
      <c r="F6" s="36"/>
      <c r="G6" s="37"/>
      <c r="H6" s="38"/>
      <c r="I6" s="36"/>
      <c r="J6" s="32"/>
      <c r="P6" s="37">
        <v>19</v>
      </c>
      <c r="Q6" s="55"/>
      <c r="R6" s="59"/>
      <c r="S6" s="32"/>
      <c r="T6" s="32"/>
      <c r="U6" s="32"/>
      <c r="V6" s="32"/>
      <c r="W6" s="32"/>
    </row>
    <row r="7" spans="1:26" x14ac:dyDescent="0.45">
      <c r="E7" s="50"/>
      <c r="F7" s="36"/>
      <c r="G7" s="37"/>
      <c r="H7" s="38"/>
      <c r="I7" s="36"/>
      <c r="J7" s="32"/>
      <c r="P7" s="37">
        <v>20</v>
      </c>
      <c r="Q7" s="55"/>
      <c r="R7" s="59"/>
      <c r="S7" s="32"/>
      <c r="T7" s="32"/>
      <c r="U7" s="32"/>
      <c r="V7" s="32"/>
      <c r="W7" s="32"/>
    </row>
    <row r="8" spans="1:26" x14ac:dyDescent="0.45">
      <c r="E8" s="60"/>
      <c r="F8" s="36" t="s">
        <v>203</v>
      </c>
      <c r="G8" s="37" t="s">
        <v>204</v>
      </c>
      <c r="H8" s="38"/>
      <c r="I8" s="36"/>
      <c r="J8" s="58"/>
      <c r="K8" s="58"/>
      <c r="L8" s="58"/>
      <c r="M8" s="58"/>
      <c r="P8" s="37">
        <v>22</v>
      </c>
      <c r="Q8" s="55"/>
      <c r="R8" s="59"/>
      <c r="S8" s="32"/>
      <c r="T8" s="32"/>
      <c r="U8" s="32"/>
      <c r="V8" s="32"/>
      <c r="W8" s="32"/>
    </row>
    <row r="9" spans="1:26" x14ac:dyDescent="0.45">
      <c r="B9" s="40">
        <v>1</v>
      </c>
      <c r="C9" s="41" t="s">
        <v>735</v>
      </c>
      <c r="D9" s="49">
        <f>VLOOKUP($B9,'Suburbs Social H 2021'!$A$5:$PW$5312,'Metro Suburbs'!$Q$4)</f>
        <v>358</v>
      </c>
      <c r="E9" s="60"/>
      <c r="F9" s="36">
        <f>D9+0.0001*B9</f>
        <v>358.00009999999997</v>
      </c>
      <c r="G9" s="37">
        <f>RANK(F9,F$9:F$536)</f>
        <v>67</v>
      </c>
      <c r="H9" s="38" t="str">
        <f>VLOOKUP(MATCH(B9,$G$9:$G$532,0),$B$9:$D$536,2)</f>
        <v>Carlton</v>
      </c>
      <c r="I9" s="36">
        <f>VLOOKUP(MATCH(B9,$G$9:$G$5327,0),$B$9:$D$536,3)</f>
        <v>1268</v>
      </c>
      <c r="J9" s="58"/>
      <c r="K9" s="58"/>
      <c r="L9" s="58"/>
      <c r="M9" s="58"/>
      <c r="P9" s="37">
        <v>23</v>
      </c>
      <c r="Q9" s="55"/>
      <c r="R9" s="59"/>
      <c r="S9" s="32"/>
      <c r="T9" s="32"/>
      <c r="U9" s="32"/>
      <c r="V9" s="32"/>
      <c r="W9" s="32"/>
    </row>
    <row r="10" spans="1:26" x14ac:dyDescent="0.45">
      <c r="B10" s="40">
        <v>2</v>
      </c>
      <c r="C10" s="41" t="s">
        <v>211</v>
      </c>
      <c r="D10" s="49">
        <f>VLOOKUP($B10,'Suburbs Social H 2021'!$A$5:$PW$5312,'Metro Suburbs'!$Q$4)</f>
        <v>70</v>
      </c>
      <c r="E10" s="60"/>
      <c r="F10" s="36">
        <f t="shared" ref="F10:F73" si="0">D10+0.0001*B10</f>
        <v>70.000200000000007</v>
      </c>
      <c r="G10" s="37">
        <f t="shared" ref="G10:G73" si="1">RANK(F10,F$9:F$536)</f>
        <v>290</v>
      </c>
      <c r="H10" s="38" t="str">
        <f t="shared" ref="H10:H73" si="2">VLOOKUP(MATCH(B10,$G$9:$G$532,0),$B$9:$D$536,2)</f>
        <v>Richmond</v>
      </c>
      <c r="I10" s="36">
        <f t="shared" ref="I10:I73" si="3">VLOOKUP(MATCH(B10,$G$9:$G$5327,0),$B$9:$D$536,3)</f>
        <v>1153</v>
      </c>
      <c r="J10" s="58"/>
      <c r="K10" s="58"/>
      <c r="L10" s="58"/>
      <c r="M10" s="58"/>
      <c r="S10" s="44"/>
      <c r="T10" s="43"/>
      <c r="U10" s="43"/>
    </row>
    <row r="11" spans="1:26" x14ac:dyDescent="0.45">
      <c r="B11" s="40">
        <v>3</v>
      </c>
      <c r="C11" s="41" t="s">
        <v>212</v>
      </c>
      <c r="D11" s="49">
        <f>VLOOKUP($B11,'Suburbs Social H 2021'!$A$5:$PW$5312,'Metro Suburbs'!$Q$4)</f>
        <v>142</v>
      </c>
      <c r="E11" s="60"/>
      <c r="F11" s="36">
        <f t="shared" si="0"/>
        <v>142.00030000000001</v>
      </c>
      <c r="G11" s="37">
        <f t="shared" si="1"/>
        <v>172</v>
      </c>
      <c r="H11" s="38" t="str">
        <f t="shared" si="2"/>
        <v>Brunswick</v>
      </c>
      <c r="I11" s="36">
        <f t="shared" si="3"/>
        <v>1052</v>
      </c>
      <c r="J11" s="58"/>
      <c r="K11" s="58"/>
      <c r="L11" s="58"/>
      <c r="M11" s="58"/>
    </row>
    <row r="12" spans="1:26" x14ac:dyDescent="0.45">
      <c r="B12" s="40">
        <v>4</v>
      </c>
      <c r="C12" s="41" t="s">
        <v>213</v>
      </c>
      <c r="D12" s="49">
        <f>VLOOKUP($B12,'Suburbs Social H 2021'!$A$5:$PW$5312,'Metro Suburbs'!$Q$4)</f>
        <v>168</v>
      </c>
      <c r="E12" s="60"/>
      <c r="F12" s="36">
        <f t="shared" si="0"/>
        <v>168.00040000000001</v>
      </c>
      <c r="G12" s="37">
        <f t="shared" si="1"/>
        <v>150</v>
      </c>
      <c r="H12" s="38" t="str">
        <f t="shared" si="2"/>
        <v>Reservoir</v>
      </c>
      <c r="I12" s="36">
        <f t="shared" si="3"/>
        <v>1049</v>
      </c>
      <c r="J12" s="58"/>
      <c r="K12" s="58"/>
      <c r="L12" s="58"/>
      <c r="M12" s="58"/>
      <c r="S12" s="44"/>
    </row>
    <row r="13" spans="1:26" x14ac:dyDescent="0.45">
      <c r="B13" s="40">
        <v>5</v>
      </c>
      <c r="C13" s="41" t="s">
        <v>736</v>
      </c>
      <c r="D13" s="49">
        <f>VLOOKUP($B13,'Suburbs Social H 2021'!$A$5:$PW$5312,'Metro Suburbs'!$Q$4)</f>
        <v>313</v>
      </c>
      <c r="E13" s="60"/>
      <c r="F13" s="36">
        <f t="shared" si="0"/>
        <v>313.00049999999999</v>
      </c>
      <c r="G13" s="37">
        <f t="shared" si="1"/>
        <v>78</v>
      </c>
      <c r="H13" s="38" t="str">
        <f t="shared" si="2"/>
        <v>Collingwood</v>
      </c>
      <c r="I13" s="36">
        <f t="shared" si="3"/>
        <v>939</v>
      </c>
      <c r="J13" s="58"/>
      <c r="K13" s="58"/>
      <c r="L13" s="58"/>
      <c r="M13" s="58"/>
    </row>
    <row r="14" spans="1:26" x14ac:dyDescent="0.45">
      <c r="B14" s="40">
        <v>6</v>
      </c>
      <c r="C14" s="41" t="s">
        <v>737</v>
      </c>
      <c r="D14" s="49">
        <f>VLOOKUP($B14,'Suburbs Social H 2021'!$A$5:$PW$5312,'Metro Suburbs'!$Q$4)</f>
        <v>165</v>
      </c>
      <c r="E14" s="60"/>
      <c r="F14" s="36">
        <f t="shared" si="0"/>
        <v>165.00059999999999</v>
      </c>
      <c r="G14" s="37">
        <f t="shared" si="1"/>
        <v>151</v>
      </c>
      <c r="H14" s="38" t="str">
        <f t="shared" si="2"/>
        <v>Craigieburn</v>
      </c>
      <c r="I14" s="36">
        <f t="shared" si="3"/>
        <v>859</v>
      </c>
      <c r="J14" s="58"/>
      <c r="K14" s="58"/>
      <c r="L14" s="58"/>
      <c r="M14" s="58"/>
      <c r="S14" s="44"/>
    </row>
    <row r="15" spans="1:26" x14ac:dyDescent="0.45">
      <c r="B15" s="40">
        <v>7</v>
      </c>
      <c r="C15" s="41" t="s">
        <v>738</v>
      </c>
      <c r="D15" s="49">
        <f>VLOOKUP($B15,'Suburbs Social H 2021'!$A$5:$PW$5312,'Metro Suburbs'!$Q$4)</f>
        <v>98</v>
      </c>
      <c r="E15" s="60"/>
      <c r="F15" s="36">
        <f t="shared" si="0"/>
        <v>98.000699999999995</v>
      </c>
      <c r="G15" s="37">
        <f t="shared" si="1"/>
        <v>237</v>
      </c>
      <c r="H15" s="38" t="str">
        <f t="shared" si="2"/>
        <v>North Melbourne</v>
      </c>
      <c r="I15" s="36">
        <f t="shared" si="3"/>
        <v>837</v>
      </c>
      <c r="J15" s="58"/>
      <c r="K15" s="58"/>
      <c r="L15" s="58"/>
      <c r="M15" s="58"/>
    </row>
    <row r="16" spans="1:26" x14ac:dyDescent="0.45">
      <c r="B16" s="40">
        <v>8</v>
      </c>
      <c r="C16" s="41" t="s">
        <v>532</v>
      </c>
      <c r="D16" s="49">
        <f>VLOOKUP($B16,'Suburbs Social H 2021'!$A$5:$PW$5312,'Metro Suburbs'!$Q$4)</f>
        <v>154</v>
      </c>
      <c r="E16" s="60"/>
      <c r="F16" s="36">
        <f t="shared" si="0"/>
        <v>154.0008</v>
      </c>
      <c r="G16" s="37">
        <f t="shared" si="1"/>
        <v>164</v>
      </c>
      <c r="H16" s="38" t="str">
        <f t="shared" si="2"/>
        <v>Ascot Vale</v>
      </c>
      <c r="I16" s="36">
        <f t="shared" si="3"/>
        <v>814</v>
      </c>
      <c r="J16" s="58"/>
      <c r="K16" s="58"/>
      <c r="L16" s="58"/>
      <c r="M16" s="58"/>
      <c r="R16" s="63"/>
      <c r="S16" s="33"/>
      <c r="T16" s="33"/>
      <c r="U16" s="33"/>
    </row>
    <row r="17" spans="2:21" x14ac:dyDescent="0.45">
      <c r="B17" s="40">
        <v>9</v>
      </c>
      <c r="C17" s="41" t="s">
        <v>216</v>
      </c>
      <c r="D17" s="49">
        <f>VLOOKUP($B17,'Suburbs Social H 2021'!$A$5:$PW$5312,'Metro Suburbs'!$Q$4)</f>
        <v>138</v>
      </c>
      <c r="E17" s="60"/>
      <c r="F17" s="36">
        <f t="shared" si="0"/>
        <v>138.0009</v>
      </c>
      <c r="G17" s="37">
        <f t="shared" si="1"/>
        <v>174</v>
      </c>
      <c r="H17" s="38" t="str">
        <f t="shared" si="2"/>
        <v>Braybrook</v>
      </c>
      <c r="I17" s="36">
        <f t="shared" si="3"/>
        <v>796</v>
      </c>
      <c r="J17" s="58"/>
      <c r="K17" s="58"/>
      <c r="L17" s="58"/>
      <c r="M17" s="58"/>
      <c r="R17" s="63"/>
      <c r="S17" s="33"/>
      <c r="T17" s="45"/>
      <c r="U17" s="45"/>
    </row>
    <row r="18" spans="2:21" x14ac:dyDescent="0.45">
      <c r="B18" s="40">
        <v>10</v>
      </c>
      <c r="C18" s="41" t="s">
        <v>739</v>
      </c>
      <c r="D18" s="49">
        <f>VLOOKUP($B18,'Suburbs Social H 2021'!$A$5:$PW$5312,'Metro Suburbs'!$Q$4)</f>
        <v>223</v>
      </c>
      <c r="E18" s="60"/>
      <c r="F18" s="36">
        <f t="shared" si="0"/>
        <v>223.001</v>
      </c>
      <c r="G18" s="37">
        <f t="shared" si="1"/>
        <v>123</v>
      </c>
      <c r="H18" s="38" t="str">
        <f t="shared" si="2"/>
        <v>Flemington</v>
      </c>
      <c r="I18" s="36">
        <f t="shared" si="3"/>
        <v>785</v>
      </c>
      <c r="J18" s="58"/>
      <c r="K18" s="58"/>
      <c r="L18" s="58"/>
      <c r="M18" s="58"/>
      <c r="R18" s="63"/>
      <c r="S18" s="33"/>
      <c r="T18" s="45"/>
      <c r="U18" s="45"/>
    </row>
    <row r="19" spans="2:21" x14ac:dyDescent="0.45">
      <c r="B19" s="40">
        <v>11</v>
      </c>
      <c r="C19" s="41" t="s">
        <v>218</v>
      </c>
      <c r="D19" s="49">
        <f>VLOOKUP($B19,'Suburbs Social H 2021'!$A$5:$PW$5312,'Metro Suburbs'!$Q$4)</f>
        <v>424</v>
      </c>
      <c r="E19" s="60"/>
      <c r="F19" s="36">
        <f t="shared" si="0"/>
        <v>424.00110000000001</v>
      </c>
      <c r="G19" s="37">
        <f t="shared" si="1"/>
        <v>52</v>
      </c>
      <c r="H19" s="38" t="str">
        <f t="shared" si="2"/>
        <v>Corio</v>
      </c>
      <c r="I19" s="36">
        <f t="shared" si="3"/>
        <v>783</v>
      </c>
      <c r="J19" s="58"/>
      <c r="K19" s="58"/>
      <c r="L19" s="58"/>
      <c r="M19" s="58"/>
      <c r="R19" s="63"/>
    </row>
    <row r="20" spans="2:21" ht="15" customHeight="1" x14ac:dyDescent="0.45">
      <c r="B20" s="40">
        <v>12</v>
      </c>
      <c r="C20" s="41" t="s">
        <v>219</v>
      </c>
      <c r="D20" s="49">
        <f>VLOOKUP($B20,'Suburbs Social H 2021'!$A$5:$PW$5312,'Metro Suburbs'!$Q$4)</f>
        <v>360</v>
      </c>
      <c r="E20" s="60"/>
      <c r="F20" s="36">
        <f t="shared" si="0"/>
        <v>360.00119999999998</v>
      </c>
      <c r="G20" s="37">
        <f t="shared" si="1"/>
        <v>65</v>
      </c>
      <c r="H20" s="38" t="str">
        <f t="shared" si="2"/>
        <v>Shepparton</v>
      </c>
      <c r="I20" s="36">
        <f t="shared" si="3"/>
        <v>781</v>
      </c>
      <c r="J20" s="58"/>
      <c r="K20" s="58"/>
      <c r="L20" s="58"/>
      <c r="M20" s="58"/>
      <c r="R20" s="63"/>
    </row>
    <row r="21" spans="2:21" x14ac:dyDescent="0.45">
      <c r="B21" s="40">
        <v>13</v>
      </c>
      <c r="C21" s="41" t="s">
        <v>533</v>
      </c>
      <c r="D21" s="49">
        <f>VLOOKUP($B21,'Suburbs Social H 2021'!$A$5:$PW$5312,'Metro Suburbs'!$Q$4)</f>
        <v>85</v>
      </c>
      <c r="E21" s="60"/>
      <c r="F21" s="36">
        <f t="shared" si="0"/>
        <v>85.001300000000001</v>
      </c>
      <c r="G21" s="37">
        <f t="shared" si="1"/>
        <v>262</v>
      </c>
      <c r="H21" s="38" t="str">
        <f t="shared" si="2"/>
        <v>Broadmeadows</v>
      </c>
      <c r="I21" s="36">
        <f t="shared" si="3"/>
        <v>772</v>
      </c>
      <c r="J21" s="58"/>
      <c r="K21" s="58"/>
      <c r="L21" s="58"/>
      <c r="M21" s="58"/>
      <c r="R21" s="63"/>
    </row>
    <row r="22" spans="2:21" x14ac:dyDescent="0.45">
      <c r="B22" s="40">
        <v>14</v>
      </c>
      <c r="C22" s="41" t="s">
        <v>740</v>
      </c>
      <c r="D22" s="49">
        <f>VLOOKUP($B22,'Suburbs Social H 2021'!$A$5:$PW$5312,'Metro Suburbs'!$Q$4)</f>
        <v>65</v>
      </c>
      <c r="E22" s="60"/>
      <c r="F22" s="36">
        <f t="shared" si="0"/>
        <v>65.001400000000004</v>
      </c>
      <c r="G22" s="37">
        <f t="shared" si="1"/>
        <v>300</v>
      </c>
      <c r="H22" s="38" t="str">
        <f t="shared" si="2"/>
        <v>Fitzroy</v>
      </c>
      <c r="I22" s="36">
        <f t="shared" si="3"/>
        <v>767</v>
      </c>
      <c r="J22" s="58"/>
      <c r="K22" s="58"/>
      <c r="L22" s="58"/>
      <c r="M22" s="58"/>
      <c r="R22" s="63"/>
    </row>
    <row r="23" spans="2:21" x14ac:dyDescent="0.45">
      <c r="B23" s="40">
        <v>15</v>
      </c>
      <c r="C23" s="41" t="s">
        <v>155</v>
      </c>
      <c r="D23" s="49">
        <f>VLOOKUP($B23,'Suburbs Social H 2021'!$A$5:$PW$5312,'Metro Suburbs'!$Q$4)</f>
        <v>281</v>
      </c>
      <c r="E23" s="60"/>
      <c r="F23" s="36">
        <f t="shared" si="0"/>
        <v>281.00150000000002</v>
      </c>
      <c r="G23" s="37">
        <f t="shared" si="1"/>
        <v>91</v>
      </c>
      <c r="H23" s="38" t="str">
        <f t="shared" si="2"/>
        <v>Mildura</v>
      </c>
      <c r="I23" s="36">
        <f t="shared" si="3"/>
        <v>754</v>
      </c>
      <c r="J23" s="58"/>
      <c r="K23" s="58"/>
      <c r="L23" s="58"/>
      <c r="M23" s="58"/>
      <c r="R23" s="63"/>
    </row>
    <row r="24" spans="2:21" x14ac:dyDescent="0.45">
      <c r="B24" s="40">
        <v>16</v>
      </c>
      <c r="C24" s="41" t="s">
        <v>220</v>
      </c>
      <c r="D24" s="49">
        <f>VLOOKUP($B24,'Suburbs Social H 2021'!$A$5:$PW$5312,'Metro Suburbs'!$Q$4)</f>
        <v>92</v>
      </c>
      <c r="E24" s="60"/>
      <c r="F24" s="36">
        <f t="shared" si="0"/>
        <v>92.001599999999996</v>
      </c>
      <c r="G24" s="37">
        <f t="shared" si="1"/>
        <v>249</v>
      </c>
      <c r="H24" s="38" t="str">
        <f t="shared" si="2"/>
        <v>Norlane</v>
      </c>
      <c r="I24" s="36">
        <f t="shared" si="3"/>
        <v>750</v>
      </c>
      <c r="J24" s="58"/>
      <c r="K24" s="58"/>
      <c r="L24" s="58"/>
      <c r="M24" s="58"/>
      <c r="R24" s="63"/>
    </row>
    <row r="25" spans="2:21" x14ac:dyDescent="0.45">
      <c r="B25" s="40">
        <v>17</v>
      </c>
      <c r="C25" s="41" t="s">
        <v>741</v>
      </c>
      <c r="D25" s="49">
        <f>VLOOKUP($B25,'Suburbs Social H 2021'!$A$5:$PW$5312,'Metro Suburbs'!$Q$4)</f>
        <v>258</v>
      </c>
      <c r="E25" s="60"/>
      <c r="F25" s="36">
        <f t="shared" si="0"/>
        <v>258.00170000000003</v>
      </c>
      <c r="G25" s="37">
        <f t="shared" si="1"/>
        <v>104</v>
      </c>
      <c r="H25" s="38" t="str">
        <f t="shared" si="2"/>
        <v>Coburg</v>
      </c>
      <c r="I25" s="36">
        <f t="shared" si="3"/>
        <v>733</v>
      </c>
      <c r="J25" s="58"/>
      <c r="K25" s="58"/>
      <c r="L25" s="58"/>
      <c r="M25" s="58"/>
      <c r="R25" s="63"/>
    </row>
    <row r="26" spans="2:21" x14ac:dyDescent="0.45">
      <c r="B26" s="40">
        <v>18</v>
      </c>
      <c r="C26" s="41" t="s">
        <v>848</v>
      </c>
      <c r="D26" s="49">
        <f>VLOOKUP($B26,'Suburbs Social H 2021'!$A$5:$PW$5312,'Metro Suburbs'!$Q$4)</f>
        <v>28</v>
      </c>
      <c r="E26" s="60"/>
      <c r="F26" s="36">
        <f t="shared" si="0"/>
        <v>28.001799999999999</v>
      </c>
      <c r="G26" s="37">
        <f t="shared" si="1"/>
        <v>388</v>
      </c>
      <c r="H26" s="38" t="str">
        <f t="shared" si="2"/>
        <v>Preston</v>
      </c>
      <c r="I26" s="36">
        <f t="shared" si="3"/>
        <v>727</v>
      </c>
      <c r="J26" s="58"/>
      <c r="K26" s="58"/>
      <c r="L26" s="58"/>
      <c r="M26" s="58"/>
      <c r="R26" s="63"/>
    </row>
    <row r="27" spans="2:21" x14ac:dyDescent="0.45">
      <c r="B27" s="40">
        <v>19</v>
      </c>
      <c r="C27" s="41" t="s">
        <v>222</v>
      </c>
      <c r="D27" s="49">
        <f>VLOOKUP($B27,'Suburbs Social H 2021'!$A$5:$PW$5312,'Metro Suburbs'!$Q$4)</f>
        <v>814</v>
      </c>
      <c r="E27" s="60"/>
      <c r="F27" s="36">
        <f t="shared" si="0"/>
        <v>814.00189999999998</v>
      </c>
      <c r="G27" s="37">
        <f t="shared" si="1"/>
        <v>8</v>
      </c>
      <c r="H27" s="38" t="str">
        <f t="shared" si="2"/>
        <v>Croydon</v>
      </c>
      <c r="I27" s="36">
        <f t="shared" si="3"/>
        <v>695</v>
      </c>
      <c r="J27" s="58"/>
      <c r="K27" s="58"/>
      <c r="L27" s="58"/>
      <c r="M27" s="58"/>
      <c r="R27" s="63"/>
    </row>
    <row r="28" spans="2:21" x14ac:dyDescent="0.45">
      <c r="B28" s="40">
        <v>20</v>
      </c>
      <c r="C28" s="41" t="s">
        <v>223</v>
      </c>
      <c r="D28" s="49">
        <f>VLOOKUP($B28,'Suburbs Social H 2021'!$A$5:$PW$5312,'Metro Suburbs'!$Q$4)</f>
        <v>272</v>
      </c>
      <c r="E28" s="60"/>
      <c r="F28" s="36">
        <f t="shared" si="0"/>
        <v>272.00200000000001</v>
      </c>
      <c r="G28" s="37">
        <f t="shared" si="1"/>
        <v>96</v>
      </c>
      <c r="H28" s="38" t="str">
        <f t="shared" si="2"/>
        <v>Warrnambool</v>
      </c>
      <c r="I28" s="36">
        <f t="shared" si="3"/>
        <v>694</v>
      </c>
      <c r="J28" s="58"/>
      <c r="K28" s="58"/>
      <c r="L28" s="58"/>
      <c r="M28" s="58"/>
      <c r="R28" s="63"/>
    </row>
    <row r="29" spans="2:21" x14ac:dyDescent="0.45">
      <c r="B29" s="40">
        <v>21</v>
      </c>
      <c r="C29" s="41" t="s">
        <v>224</v>
      </c>
      <c r="D29" s="49">
        <f>VLOOKUP($B29,'Suburbs Social H 2021'!$A$5:$PW$5312,'Metro Suburbs'!$Q$4)</f>
        <v>304</v>
      </c>
      <c r="E29" s="60"/>
      <c r="F29" s="36">
        <f t="shared" si="0"/>
        <v>304.00209999999998</v>
      </c>
      <c r="G29" s="37">
        <f t="shared" si="1"/>
        <v>80</v>
      </c>
      <c r="H29" s="38" t="str">
        <f t="shared" si="2"/>
        <v>South Melbourne</v>
      </c>
      <c r="I29" s="36">
        <f t="shared" si="3"/>
        <v>668</v>
      </c>
      <c r="J29" s="58"/>
      <c r="K29" s="58"/>
      <c r="L29" s="58"/>
      <c r="M29" s="58"/>
      <c r="R29" s="63"/>
    </row>
    <row r="30" spans="2:21" x14ac:dyDescent="0.45">
      <c r="B30" s="40">
        <v>22</v>
      </c>
      <c r="C30" s="41" t="s">
        <v>225</v>
      </c>
      <c r="D30" s="49">
        <f>VLOOKUP($B30,'Suburbs Social H 2021'!$A$5:$PW$5312,'Metro Suburbs'!$Q$4)</f>
        <v>96</v>
      </c>
      <c r="E30" s="60"/>
      <c r="F30" s="36">
        <f t="shared" si="0"/>
        <v>96.002200000000002</v>
      </c>
      <c r="G30" s="37">
        <f t="shared" si="1"/>
        <v>243</v>
      </c>
      <c r="H30" s="38" t="str">
        <f t="shared" si="2"/>
        <v>St Kilda</v>
      </c>
      <c r="I30" s="36">
        <f t="shared" si="3"/>
        <v>663</v>
      </c>
      <c r="J30" s="58"/>
      <c r="K30" s="58"/>
      <c r="L30" s="58"/>
      <c r="M30" s="58"/>
      <c r="R30" s="63"/>
    </row>
    <row r="31" spans="2:21" x14ac:dyDescent="0.45">
      <c r="B31" s="40">
        <v>23</v>
      </c>
      <c r="C31" s="41" t="s">
        <v>226</v>
      </c>
      <c r="D31" s="49">
        <f>VLOOKUP($B31,'Suburbs Social H 2021'!$A$5:$PW$5312,'Metro Suburbs'!$Q$4)</f>
        <v>51</v>
      </c>
      <c r="E31" s="60"/>
      <c r="F31" s="36">
        <f t="shared" si="0"/>
        <v>51.002299999999998</v>
      </c>
      <c r="G31" s="37">
        <f t="shared" si="1"/>
        <v>325</v>
      </c>
      <c r="H31" s="38" t="str">
        <f t="shared" si="2"/>
        <v>Clayton</v>
      </c>
      <c r="I31" s="36">
        <f t="shared" si="3"/>
        <v>653</v>
      </c>
      <c r="J31" s="58"/>
      <c r="K31" s="58"/>
      <c r="L31" s="58"/>
      <c r="M31" s="58"/>
      <c r="R31" s="63"/>
    </row>
    <row r="32" spans="2:21" x14ac:dyDescent="0.45">
      <c r="B32" s="40">
        <v>24</v>
      </c>
      <c r="C32" s="41" t="s">
        <v>227</v>
      </c>
      <c r="D32" s="49">
        <f>VLOOKUP($B32,'Suburbs Social H 2021'!$A$5:$PW$5312,'Metro Suburbs'!$Q$4)</f>
        <v>157</v>
      </c>
      <c r="E32" s="60"/>
      <c r="F32" s="36">
        <f t="shared" si="0"/>
        <v>157.00239999999999</v>
      </c>
      <c r="G32" s="37">
        <f t="shared" si="1"/>
        <v>158</v>
      </c>
      <c r="H32" s="38" t="str">
        <f t="shared" si="2"/>
        <v>Dandenong</v>
      </c>
      <c r="I32" s="36">
        <f t="shared" si="3"/>
        <v>620</v>
      </c>
      <c r="J32" s="58"/>
      <c r="K32" s="58"/>
      <c r="L32" s="58"/>
      <c r="M32" s="58"/>
      <c r="R32" s="63"/>
    </row>
    <row r="33" spans="2:18" x14ac:dyDescent="0.45">
      <c r="B33" s="40">
        <v>25</v>
      </c>
      <c r="C33" s="41" t="s">
        <v>228</v>
      </c>
      <c r="D33" s="49">
        <f>VLOOKUP($B33,'Suburbs Social H 2021'!$A$5:$PW$5312,'Metro Suburbs'!$Q$4)</f>
        <v>259</v>
      </c>
      <c r="E33" s="60"/>
      <c r="F33" s="36">
        <f t="shared" si="0"/>
        <v>259.0025</v>
      </c>
      <c r="G33" s="37">
        <f t="shared" si="1"/>
        <v>103</v>
      </c>
      <c r="H33" s="38" t="str">
        <f t="shared" si="2"/>
        <v>Frankston</v>
      </c>
      <c r="I33" s="36">
        <f t="shared" si="3"/>
        <v>616</v>
      </c>
      <c r="J33" s="58"/>
      <c r="K33" s="58"/>
      <c r="L33" s="58"/>
      <c r="M33" s="58"/>
      <c r="R33" s="63"/>
    </row>
    <row r="34" spans="2:18" x14ac:dyDescent="0.45">
      <c r="B34" s="40">
        <v>26</v>
      </c>
      <c r="C34" s="41" t="s">
        <v>229</v>
      </c>
      <c r="D34" s="49">
        <f>VLOOKUP($B34,'Suburbs Social H 2021'!$A$5:$PW$5312,'Metro Suburbs'!$Q$4)</f>
        <v>25</v>
      </c>
      <c r="E34" s="60"/>
      <c r="F34" s="36">
        <f t="shared" si="0"/>
        <v>25.002600000000001</v>
      </c>
      <c r="G34" s="37">
        <f t="shared" si="1"/>
        <v>402</v>
      </c>
      <c r="H34" s="38" t="str">
        <f t="shared" si="2"/>
        <v>Boronia</v>
      </c>
      <c r="I34" s="36">
        <f t="shared" si="3"/>
        <v>609</v>
      </c>
      <c r="J34" s="58"/>
      <c r="K34" s="58"/>
      <c r="L34" s="58"/>
      <c r="M34" s="58"/>
      <c r="R34" s="63"/>
    </row>
    <row r="35" spans="2:18" x14ac:dyDescent="0.45">
      <c r="B35" s="40">
        <v>27</v>
      </c>
      <c r="C35" s="41" t="s">
        <v>536</v>
      </c>
      <c r="D35" s="49">
        <f>VLOOKUP($B35,'Suburbs Social H 2021'!$A$5:$PW$5312,'Metro Suburbs'!$Q$4)</f>
        <v>401</v>
      </c>
      <c r="E35" s="60"/>
      <c r="F35" s="36">
        <f t="shared" si="0"/>
        <v>401.0027</v>
      </c>
      <c r="G35" s="37">
        <f t="shared" si="1"/>
        <v>58</v>
      </c>
      <c r="H35" s="38" t="str">
        <f t="shared" si="2"/>
        <v>Cranbourne</v>
      </c>
      <c r="I35" s="36">
        <f t="shared" si="3"/>
        <v>589</v>
      </c>
      <c r="J35" s="58"/>
      <c r="K35" s="58"/>
      <c r="L35" s="58"/>
      <c r="M35" s="58"/>
      <c r="R35" s="63"/>
    </row>
    <row r="36" spans="2:18" x14ac:dyDescent="0.45">
      <c r="B36" s="40">
        <v>28</v>
      </c>
      <c r="C36" s="41" t="s">
        <v>742</v>
      </c>
      <c r="D36" s="49">
        <f>VLOOKUP($B36,'Suburbs Social H 2021'!$A$5:$PW$5312,'Metro Suburbs'!$Q$4)</f>
        <v>216</v>
      </c>
      <c r="E36" s="60"/>
      <c r="F36" s="36">
        <f t="shared" si="0"/>
        <v>216.00280000000001</v>
      </c>
      <c r="G36" s="37">
        <f t="shared" si="1"/>
        <v>127</v>
      </c>
      <c r="H36" s="38" t="str">
        <f t="shared" si="2"/>
        <v>Box Hill</v>
      </c>
      <c r="I36" s="36">
        <f t="shared" si="3"/>
        <v>576</v>
      </c>
      <c r="J36" s="58"/>
      <c r="K36" s="58"/>
      <c r="L36" s="58"/>
      <c r="M36" s="58"/>
    </row>
    <row r="37" spans="2:18" x14ac:dyDescent="0.45">
      <c r="B37" s="40">
        <v>29</v>
      </c>
      <c r="C37" s="41" t="s">
        <v>537</v>
      </c>
      <c r="D37" s="49">
        <f>VLOOKUP($B37,'Suburbs Social H 2021'!$A$5:$PW$5312,'Metro Suburbs'!$Q$4)</f>
        <v>77</v>
      </c>
      <c r="E37" s="60"/>
      <c r="F37" s="36">
        <f t="shared" si="0"/>
        <v>77.002899999999997</v>
      </c>
      <c r="G37" s="37">
        <f t="shared" si="1"/>
        <v>280</v>
      </c>
      <c r="H37" s="38" t="str">
        <f t="shared" si="2"/>
        <v>Heidelberg West</v>
      </c>
      <c r="I37" s="36">
        <f t="shared" si="3"/>
        <v>574</v>
      </c>
      <c r="J37" s="58"/>
      <c r="K37" s="58"/>
      <c r="L37" s="58"/>
      <c r="M37" s="58"/>
    </row>
    <row r="38" spans="2:18" x14ac:dyDescent="0.45">
      <c r="B38" s="40">
        <v>30</v>
      </c>
      <c r="C38" s="41" t="s">
        <v>538</v>
      </c>
      <c r="D38" s="49">
        <f>VLOOKUP($B38,'Suburbs Social H 2021'!$A$5:$PW$5312,'Metro Suburbs'!$Q$4)</f>
        <v>163</v>
      </c>
      <c r="E38" s="60"/>
      <c r="F38" s="36">
        <f t="shared" si="0"/>
        <v>163.00299999999999</v>
      </c>
      <c r="G38" s="37">
        <f t="shared" si="1"/>
        <v>154</v>
      </c>
      <c r="H38" s="38" t="str">
        <f t="shared" si="2"/>
        <v>South Yarra</v>
      </c>
      <c r="I38" s="36">
        <f t="shared" si="3"/>
        <v>555</v>
      </c>
      <c r="J38" s="58"/>
      <c r="K38" s="58"/>
      <c r="L38" s="58"/>
      <c r="M38" s="58"/>
    </row>
    <row r="39" spans="2:18" x14ac:dyDescent="0.45">
      <c r="B39" s="40">
        <v>31</v>
      </c>
      <c r="C39" s="41" t="s">
        <v>539</v>
      </c>
      <c r="D39" s="49">
        <f>VLOOKUP($B39,'Suburbs Social H 2021'!$A$5:$PW$5312,'Metro Suburbs'!$Q$4)</f>
        <v>294</v>
      </c>
      <c r="E39" s="60"/>
      <c r="F39" s="36">
        <f t="shared" si="0"/>
        <v>294.00310000000002</v>
      </c>
      <c r="G39" s="37">
        <f t="shared" si="1"/>
        <v>84</v>
      </c>
      <c r="H39" s="38" t="str">
        <f t="shared" si="2"/>
        <v>Bundoora</v>
      </c>
      <c r="I39" s="36">
        <f t="shared" si="3"/>
        <v>555</v>
      </c>
      <c r="J39" s="58"/>
      <c r="K39" s="58"/>
      <c r="L39" s="58"/>
      <c r="M39" s="58"/>
    </row>
    <row r="40" spans="2:18" x14ac:dyDescent="0.45">
      <c r="B40" s="40">
        <v>32</v>
      </c>
      <c r="C40" s="41" t="s">
        <v>540</v>
      </c>
      <c r="D40" s="49">
        <f>VLOOKUP($B40,'Suburbs Social H 2021'!$A$5:$PW$5312,'Metro Suburbs'!$Q$4)</f>
        <v>176</v>
      </c>
      <c r="E40" s="60"/>
      <c r="F40" s="36">
        <f t="shared" si="0"/>
        <v>176.00319999999999</v>
      </c>
      <c r="G40" s="37">
        <f t="shared" si="1"/>
        <v>146</v>
      </c>
      <c r="H40" s="38" t="str">
        <f t="shared" si="2"/>
        <v>Brunswick West</v>
      </c>
      <c r="I40" s="36">
        <f t="shared" si="3"/>
        <v>541</v>
      </c>
      <c r="J40" s="58"/>
      <c r="K40" s="58"/>
      <c r="L40" s="58"/>
      <c r="M40" s="58"/>
    </row>
    <row r="41" spans="2:18" x14ac:dyDescent="0.45">
      <c r="B41" s="40">
        <v>33</v>
      </c>
      <c r="C41" s="41" t="s">
        <v>231</v>
      </c>
      <c r="D41" s="49">
        <f>VLOOKUP($B41,'Suburbs Social H 2021'!$A$5:$PW$5312,'Metro Suburbs'!$Q$4)</f>
        <v>192</v>
      </c>
      <c r="E41" s="60"/>
      <c r="F41" s="36">
        <f t="shared" si="0"/>
        <v>192.0033</v>
      </c>
      <c r="G41" s="37">
        <f t="shared" si="1"/>
        <v>135</v>
      </c>
      <c r="H41" s="38" t="str">
        <f t="shared" si="2"/>
        <v>Wodonga</v>
      </c>
      <c r="I41" s="36">
        <f t="shared" si="3"/>
        <v>530</v>
      </c>
      <c r="J41" s="58"/>
      <c r="K41" s="58"/>
      <c r="L41" s="58"/>
      <c r="M41" s="58"/>
    </row>
    <row r="42" spans="2:18" x14ac:dyDescent="0.45">
      <c r="B42" s="40">
        <v>34</v>
      </c>
      <c r="C42" s="41" t="s">
        <v>541</v>
      </c>
      <c r="D42" s="49">
        <f>VLOOKUP($B42,'Suburbs Social H 2021'!$A$5:$PW$5312,'Metro Suburbs'!$Q$4)</f>
        <v>18</v>
      </c>
      <c r="E42" s="60"/>
      <c r="F42" s="36">
        <f t="shared" si="0"/>
        <v>18.003399999999999</v>
      </c>
      <c r="G42" s="37">
        <f t="shared" si="1"/>
        <v>439</v>
      </c>
      <c r="H42" s="38" t="str">
        <f t="shared" si="2"/>
        <v>Port Melbourne</v>
      </c>
      <c r="I42" s="36">
        <f t="shared" si="3"/>
        <v>524</v>
      </c>
      <c r="J42" s="58"/>
      <c r="K42" s="58"/>
      <c r="L42" s="58"/>
      <c r="M42" s="58"/>
    </row>
    <row r="43" spans="2:18" x14ac:dyDescent="0.45">
      <c r="B43" s="40">
        <v>35</v>
      </c>
      <c r="C43" s="41" t="s">
        <v>542</v>
      </c>
      <c r="D43" s="49">
        <f>VLOOKUP($B43,'Suburbs Social H 2021'!$A$5:$PW$5312,'Metro Suburbs'!$Q$4)</f>
        <v>21</v>
      </c>
      <c r="E43" s="60"/>
      <c r="F43" s="36">
        <f t="shared" si="0"/>
        <v>21.003499999999999</v>
      </c>
      <c r="G43" s="37">
        <f t="shared" si="1"/>
        <v>422</v>
      </c>
      <c r="H43" s="38" t="str">
        <f t="shared" si="2"/>
        <v>Kensington</v>
      </c>
      <c r="I43" s="36">
        <f t="shared" si="3"/>
        <v>524</v>
      </c>
      <c r="J43" s="58"/>
      <c r="K43" s="58"/>
      <c r="L43" s="58"/>
      <c r="M43" s="58"/>
    </row>
    <row r="44" spans="2:18" x14ac:dyDescent="0.45">
      <c r="B44" s="40">
        <v>36</v>
      </c>
      <c r="C44" s="41" t="s">
        <v>543</v>
      </c>
      <c r="D44" s="49">
        <f>VLOOKUP($B44,'Suburbs Social H 2021'!$A$5:$PW$5312,'Metro Suburbs'!$Q$4)</f>
        <v>88</v>
      </c>
      <c r="E44" s="60"/>
      <c r="F44" s="36">
        <f t="shared" si="0"/>
        <v>88.003600000000006</v>
      </c>
      <c r="G44" s="37">
        <f t="shared" si="1"/>
        <v>258</v>
      </c>
      <c r="H44" s="38" t="str">
        <f t="shared" si="2"/>
        <v>Footscray</v>
      </c>
      <c r="I44" s="36">
        <f t="shared" si="3"/>
        <v>523</v>
      </c>
      <c r="J44" s="58"/>
      <c r="K44" s="58"/>
      <c r="L44" s="58"/>
      <c r="M44" s="58"/>
    </row>
    <row r="45" spans="2:18" x14ac:dyDescent="0.45">
      <c r="B45" s="40">
        <v>37</v>
      </c>
      <c r="C45" s="41" t="s">
        <v>232</v>
      </c>
      <c r="D45" s="49">
        <f>VLOOKUP($B45,'Suburbs Social H 2021'!$A$5:$PW$5312,'Metro Suburbs'!$Q$4)</f>
        <v>64</v>
      </c>
      <c r="E45" s="60"/>
      <c r="F45" s="36">
        <f t="shared" si="0"/>
        <v>64.003699999999995</v>
      </c>
      <c r="G45" s="37">
        <f t="shared" si="1"/>
        <v>303</v>
      </c>
      <c r="H45" s="38" t="str">
        <f t="shared" si="2"/>
        <v>Noble Park</v>
      </c>
      <c r="I45" s="36">
        <f t="shared" si="3"/>
        <v>516</v>
      </c>
      <c r="J45" s="58"/>
      <c r="K45" s="58"/>
      <c r="L45" s="58"/>
      <c r="M45" s="58"/>
    </row>
    <row r="46" spans="2:18" x14ac:dyDescent="0.45">
      <c r="B46" s="40">
        <v>38</v>
      </c>
      <c r="C46" s="41" t="s">
        <v>743</v>
      </c>
      <c r="D46" s="49">
        <f>VLOOKUP($B46,'Suburbs Social H 2021'!$A$5:$PW$5312,'Metro Suburbs'!$Q$4)</f>
        <v>373</v>
      </c>
      <c r="E46" s="60"/>
      <c r="F46" s="36">
        <f t="shared" si="0"/>
        <v>373.00380000000001</v>
      </c>
      <c r="G46" s="37">
        <f t="shared" si="1"/>
        <v>61</v>
      </c>
      <c r="H46" s="38" t="str">
        <f t="shared" si="2"/>
        <v>Burwood</v>
      </c>
      <c r="I46" s="36">
        <f t="shared" si="3"/>
        <v>514</v>
      </c>
      <c r="J46" s="58"/>
      <c r="K46" s="58"/>
      <c r="L46" s="58"/>
      <c r="M46" s="58"/>
    </row>
    <row r="47" spans="2:18" x14ac:dyDescent="0.45">
      <c r="B47" s="40">
        <v>39</v>
      </c>
      <c r="C47" s="41" t="s">
        <v>234</v>
      </c>
      <c r="D47" s="49">
        <f>VLOOKUP($B47,'Suburbs Social H 2021'!$A$5:$PW$5312,'Metro Suburbs'!$Q$4)</f>
        <v>245</v>
      </c>
      <c r="E47" s="60"/>
      <c r="F47" s="36">
        <f t="shared" si="0"/>
        <v>245.00389999999999</v>
      </c>
      <c r="G47" s="37">
        <f t="shared" si="1"/>
        <v>112</v>
      </c>
      <c r="H47" s="38" t="str">
        <f t="shared" si="2"/>
        <v>Brunswick East</v>
      </c>
      <c r="I47" s="36">
        <f t="shared" si="3"/>
        <v>502</v>
      </c>
      <c r="J47" s="58"/>
      <c r="K47" s="58"/>
      <c r="L47" s="58"/>
      <c r="M47" s="58"/>
    </row>
    <row r="48" spans="2:18" x14ac:dyDescent="0.45">
      <c r="B48" s="40">
        <v>40</v>
      </c>
      <c r="C48" s="41" t="s">
        <v>744</v>
      </c>
      <c r="D48" s="49">
        <f>VLOOKUP($B48,'Suburbs Social H 2021'!$A$5:$PW$5312,'Metro Suburbs'!$Q$4)</f>
        <v>78</v>
      </c>
      <c r="E48" s="60"/>
      <c r="F48" s="36">
        <f t="shared" si="0"/>
        <v>78.004000000000005</v>
      </c>
      <c r="G48" s="37">
        <f t="shared" si="1"/>
        <v>276</v>
      </c>
      <c r="H48" s="38" t="str">
        <f t="shared" si="2"/>
        <v>Werribee</v>
      </c>
      <c r="I48" s="36">
        <f t="shared" si="3"/>
        <v>499</v>
      </c>
      <c r="J48" s="58"/>
      <c r="K48" s="58"/>
      <c r="L48" s="58"/>
      <c r="M48" s="58"/>
    </row>
    <row r="49" spans="2:13" x14ac:dyDescent="0.45">
      <c r="B49" s="40">
        <v>41</v>
      </c>
      <c r="C49" s="41" t="s">
        <v>745</v>
      </c>
      <c r="D49" s="49">
        <f>VLOOKUP($B49,'Suburbs Social H 2021'!$A$5:$PW$5312,'Metro Suburbs'!$Q$4)</f>
        <v>114</v>
      </c>
      <c r="E49" s="60"/>
      <c r="F49" s="36">
        <f t="shared" si="0"/>
        <v>114.00409999999999</v>
      </c>
      <c r="G49" s="37">
        <f t="shared" si="1"/>
        <v>209</v>
      </c>
      <c r="H49" s="38" t="str">
        <f t="shared" si="2"/>
        <v>Belmont</v>
      </c>
      <c r="I49" s="36">
        <f t="shared" si="3"/>
        <v>498</v>
      </c>
      <c r="J49" s="58"/>
      <c r="K49" s="58"/>
      <c r="L49" s="58"/>
      <c r="M49" s="58"/>
    </row>
    <row r="50" spans="2:13" x14ac:dyDescent="0.45">
      <c r="B50" s="40">
        <v>42</v>
      </c>
      <c r="C50" s="41" t="s">
        <v>544</v>
      </c>
      <c r="D50" s="49">
        <f>VLOOKUP($B50,'Suburbs Social H 2021'!$A$5:$PW$5312,'Metro Suburbs'!$Q$4)</f>
        <v>142</v>
      </c>
      <c r="E50" s="60"/>
      <c r="F50" s="36">
        <f t="shared" si="0"/>
        <v>142.0042</v>
      </c>
      <c r="G50" s="37">
        <f t="shared" si="1"/>
        <v>171</v>
      </c>
      <c r="H50" s="38" t="str">
        <f t="shared" si="2"/>
        <v>St Albans</v>
      </c>
      <c r="I50" s="36">
        <f t="shared" si="3"/>
        <v>497</v>
      </c>
      <c r="J50" s="58"/>
      <c r="K50" s="58"/>
      <c r="L50" s="58"/>
      <c r="M50" s="58"/>
    </row>
    <row r="51" spans="2:13" x14ac:dyDescent="0.45">
      <c r="B51" s="40">
        <v>43</v>
      </c>
      <c r="C51" s="41" t="s">
        <v>545</v>
      </c>
      <c r="D51" s="49">
        <f>VLOOKUP($B51,'Suburbs Social H 2021'!$A$5:$PW$5312,'Metro Suburbs'!$Q$4)</f>
        <v>158</v>
      </c>
      <c r="E51" s="60"/>
      <c r="F51" s="36">
        <f t="shared" si="0"/>
        <v>158.0043</v>
      </c>
      <c r="G51" s="37">
        <f t="shared" si="1"/>
        <v>157</v>
      </c>
      <c r="H51" s="38" t="str">
        <f t="shared" si="2"/>
        <v>Carnegie</v>
      </c>
      <c r="I51" s="36">
        <f t="shared" si="3"/>
        <v>493</v>
      </c>
      <c r="J51" s="58"/>
      <c r="K51" s="58"/>
      <c r="L51" s="58"/>
      <c r="M51" s="58"/>
    </row>
    <row r="52" spans="2:13" x14ac:dyDescent="0.45">
      <c r="B52" s="40">
        <v>44</v>
      </c>
      <c r="C52" s="41" t="s">
        <v>546</v>
      </c>
      <c r="D52" s="49">
        <f>VLOOKUP($B52,'Suburbs Social H 2021'!$A$5:$PW$5312,'Metro Suburbs'!$Q$4)</f>
        <v>102</v>
      </c>
      <c r="E52" s="60"/>
      <c r="F52" s="36">
        <f t="shared" si="0"/>
        <v>102.0044</v>
      </c>
      <c r="G52" s="37">
        <f t="shared" si="1"/>
        <v>229</v>
      </c>
      <c r="H52" s="38" t="str">
        <f t="shared" si="2"/>
        <v>Berwick</v>
      </c>
      <c r="I52" s="36">
        <f t="shared" si="3"/>
        <v>480</v>
      </c>
      <c r="J52" s="58"/>
      <c r="K52" s="58"/>
      <c r="L52" s="58"/>
      <c r="M52" s="58"/>
    </row>
    <row r="53" spans="2:13" x14ac:dyDescent="0.45">
      <c r="B53" s="40">
        <v>45</v>
      </c>
      <c r="C53" s="41" t="s">
        <v>849</v>
      </c>
      <c r="D53" s="49">
        <f>VLOOKUP($B53,'Suburbs Social H 2021'!$A$5:$PW$5312,'Metro Suburbs'!$Q$4)</f>
        <v>151</v>
      </c>
      <c r="E53" s="60"/>
      <c r="F53" s="36">
        <f t="shared" si="0"/>
        <v>151.00450000000001</v>
      </c>
      <c r="G53" s="37">
        <f t="shared" si="1"/>
        <v>167</v>
      </c>
      <c r="H53" s="38" t="str">
        <f t="shared" si="2"/>
        <v>Fitzroy North</v>
      </c>
      <c r="I53" s="36">
        <f t="shared" si="3"/>
        <v>474</v>
      </c>
      <c r="J53" s="58"/>
      <c r="K53" s="58"/>
      <c r="L53" s="58"/>
      <c r="M53" s="58"/>
    </row>
    <row r="54" spans="2:13" x14ac:dyDescent="0.45">
      <c r="B54" s="40">
        <v>46</v>
      </c>
      <c r="C54" s="41" t="s">
        <v>746</v>
      </c>
      <c r="D54" s="49">
        <f>VLOOKUP($B54,'Suburbs Social H 2021'!$A$5:$PW$5312,'Metro Suburbs'!$Q$4)</f>
        <v>498</v>
      </c>
      <c r="E54" s="60"/>
      <c r="F54" s="36">
        <f t="shared" si="0"/>
        <v>498.00459999999998</v>
      </c>
      <c r="G54" s="37">
        <f t="shared" si="1"/>
        <v>41</v>
      </c>
      <c r="H54" s="38" t="str">
        <f t="shared" si="2"/>
        <v>Cheltenham</v>
      </c>
      <c r="I54" s="36">
        <f t="shared" si="3"/>
        <v>473</v>
      </c>
      <c r="J54" s="58"/>
      <c r="K54" s="58"/>
      <c r="L54" s="58"/>
      <c r="M54" s="58"/>
    </row>
    <row r="55" spans="2:13" x14ac:dyDescent="0.45">
      <c r="B55" s="40">
        <v>47</v>
      </c>
      <c r="C55" s="41" t="s">
        <v>156</v>
      </c>
      <c r="D55" s="49">
        <f>VLOOKUP($B55,'Suburbs Social H 2021'!$A$5:$PW$5312,'Metro Suburbs'!$Q$4)</f>
        <v>419</v>
      </c>
      <c r="E55" s="60"/>
      <c r="F55" s="36">
        <f t="shared" si="0"/>
        <v>419.00470000000001</v>
      </c>
      <c r="G55" s="37">
        <f t="shared" si="1"/>
        <v>53</v>
      </c>
      <c r="H55" s="38" t="str">
        <f t="shared" si="2"/>
        <v>Bentleigh East</v>
      </c>
      <c r="I55" s="36">
        <f t="shared" si="3"/>
        <v>455</v>
      </c>
      <c r="J55" s="58"/>
      <c r="K55" s="58"/>
      <c r="L55" s="58"/>
      <c r="M55" s="58"/>
    </row>
    <row r="56" spans="2:13" x14ac:dyDescent="0.45">
      <c r="B56" s="40">
        <v>48</v>
      </c>
      <c r="C56" s="41" t="s">
        <v>548</v>
      </c>
      <c r="D56" s="49">
        <f>VLOOKUP($B56,'Suburbs Social H 2021'!$A$5:$PW$5312,'Metro Suburbs'!$Q$4)</f>
        <v>288</v>
      </c>
      <c r="E56" s="60"/>
      <c r="F56" s="36">
        <f t="shared" si="0"/>
        <v>288.00479999999999</v>
      </c>
      <c r="G56" s="37">
        <f t="shared" si="1"/>
        <v>89</v>
      </c>
      <c r="H56" s="38" t="str">
        <f t="shared" si="2"/>
        <v>Carrum Downs</v>
      </c>
      <c r="I56" s="36">
        <f t="shared" si="3"/>
        <v>447</v>
      </c>
      <c r="J56" s="58"/>
      <c r="K56" s="58"/>
      <c r="L56" s="58"/>
      <c r="M56" s="58"/>
    </row>
    <row r="57" spans="2:13" x14ac:dyDescent="0.45">
      <c r="B57" s="40">
        <v>49</v>
      </c>
      <c r="C57" s="41" t="s">
        <v>238</v>
      </c>
      <c r="D57" s="49">
        <f>VLOOKUP($B57,'Suburbs Social H 2021'!$A$5:$PW$5312,'Metro Suburbs'!$Q$4)</f>
        <v>315</v>
      </c>
      <c r="E57" s="60"/>
      <c r="F57" s="36">
        <f t="shared" si="0"/>
        <v>315.00490000000002</v>
      </c>
      <c r="G57" s="37">
        <f t="shared" si="1"/>
        <v>77</v>
      </c>
      <c r="H57" s="38" t="str">
        <f t="shared" si="2"/>
        <v>Colac</v>
      </c>
      <c r="I57" s="36">
        <f t="shared" si="3"/>
        <v>439</v>
      </c>
      <c r="J57" s="58"/>
      <c r="K57" s="58"/>
      <c r="L57" s="58"/>
      <c r="M57" s="58"/>
    </row>
    <row r="58" spans="2:13" x14ac:dyDescent="0.45">
      <c r="B58" s="40">
        <v>50</v>
      </c>
      <c r="C58" s="41" t="s">
        <v>239</v>
      </c>
      <c r="D58" s="49">
        <f>VLOOKUP($B58,'Suburbs Social H 2021'!$A$5:$PW$5312,'Metro Suburbs'!$Q$4)</f>
        <v>455</v>
      </c>
      <c r="E58" s="60"/>
      <c r="F58" s="36">
        <f t="shared" si="0"/>
        <v>455.005</v>
      </c>
      <c r="G58" s="37">
        <f t="shared" si="1"/>
        <v>47</v>
      </c>
      <c r="H58" s="38" t="str">
        <f t="shared" si="2"/>
        <v>Wangaratta</v>
      </c>
      <c r="I58" s="36">
        <f t="shared" si="3"/>
        <v>436</v>
      </c>
      <c r="J58" s="58"/>
      <c r="K58" s="58"/>
      <c r="L58" s="58"/>
      <c r="M58" s="58"/>
    </row>
    <row r="59" spans="2:13" x14ac:dyDescent="0.45">
      <c r="B59" s="40">
        <v>51</v>
      </c>
      <c r="C59" s="41" t="s">
        <v>240</v>
      </c>
      <c r="D59" s="49">
        <f>VLOOKUP($B59,'Suburbs Social H 2021'!$A$5:$PW$5312,'Metro Suburbs'!$Q$4)</f>
        <v>480</v>
      </c>
      <c r="E59" s="60"/>
      <c r="F59" s="36">
        <f t="shared" si="0"/>
        <v>480.00510000000003</v>
      </c>
      <c r="G59" s="37">
        <f t="shared" si="1"/>
        <v>44</v>
      </c>
      <c r="H59" s="38" t="str">
        <f t="shared" si="2"/>
        <v>Wendouree</v>
      </c>
      <c r="I59" s="36">
        <f t="shared" si="3"/>
        <v>434</v>
      </c>
      <c r="J59" s="58"/>
      <c r="K59" s="58"/>
      <c r="L59" s="58"/>
      <c r="M59" s="58"/>
    </row>
    <row r="60" spans="2:13" x14ac:dyDescent="0.45">
      <c r="B60" s="40">
        <v>52</v>
      </c>
      <c r="C60" s="41" t="s">
        <v>549</v>
      </c>
      <c r="D60" s="49">
        <f>VLOOKUP($B60,'Suburbs Social H 2021'!$A$5:$PW$5312,'Metro Suburbs'!$Q$4)</f>
        <v>28</v>
      </c>
      <c r="E60" s="60"/>
      <c r="F60" s="36">
        <f t="shared" si="0"/>
        <v>28.005199999999999</v>
      </c>
      <c r="G60" s="37">
        <f t="shared" si="1"/>
        <v>387</v>
      </c>
      <c r="H60" s="38" t="str">
        <f t="shared" si="2"/>
        <v>Altona Meadows</v>
      </c>
      <c r="I60" s="36">
        <f t="shared" si="3"/>
        <v>424</v>
      </c>
      <c r="J60" s="58"/>
      <c r="K60" s="58"/>
      <c r="L60" s="58"/>
      <c r="M60" s="58"/>
    </row>
    <row r="61" spans="2:13" x14ac:dyDescent="0.45">
      <c r="B61" s="40">
        <v>53</v>
      </c>
      <c r="C61" s="41" t="s">
        <v>241</v>
      </c>
      <c r="D61" s="49">
        <f>VLOOKUP($B61,'Suburbs Social H 2021'!$A$5:$PW$5312,'Metro Suburbs'!$Q$4)</f>
        <v>49</v>
      </c>
      <c r="E61" s="60"/>
      <c r="F61" s="36">
        <f t="shared" si="0"/>
        <v>49.005299999999998</v>
      </c>
      <c r="G61" s="37">
        <f t="shared" si="1"/>
        <v>331</v>
      </c>
      <c r="H61" s="38" t="str">
        <f t="shared" si="2"/>
        <v>Benalla</v>
      </c>
      <c r="I61" s="36">
        <f t="shared" si="3"/>
        <v>419</v>
      </c>
      <c r="J61" s="58"/>
      <c r="K61" s="58"/>
      <c r="L61" s="58"/>
      <c r="M61" s="58"/>
    </row>
    <row r="62" spans="2:13" x14ac:dyDescent="0.45">
      <c r="B62" s="40">
        <v>54</v>
      </c>
      <c r="C62" s="41" t="s">
        <v>747</v>
      </c>
      <c r="D62" s="49">
        <f>VLOOKUP($B62,'Suburbs Social H 2021'!$A$5:$PW$5312,'Metro Suburbs'!$Q$4)</f>
        <v>67</v>
      </c>
      <c r="E62" s="60"/>
      <c r="F62" s="36">
        <f t="shared" si="0"/>
        <v>67.005399999999995</v>
      </c>
      <c r="G62" s="37">
        <f t="shared" si="1"/>
        <v>297</v>
      </c>
      <c r="H62" s="38" t="str">
        <f t="shared" si="2"/>
        <v>Caulfield North</v>
      </c>
      <c r="I62" s="36">
        <f t="shared" si="3"/>
        <v>417</v>
      </c>
      <c r="J62" s="58"/>
      <c r="K62" s="58"/>
      <c r="L62" s="58"/>
      <c r="M62" s="58"/>
    </row>
    <row r="63" spans="2:13" x14ac:dyDescent="0.45">
      <c r="B63" s="40">
        <v>55</v>
      </c>
      <c r="C63" s="41" t="s">
        <v>242</v>
      </c>
      <c r="D63" s="49">
        <f>VLOOKUP($B63,'Suburbs Social H 2021'!$A$5:$PW$5312,'Metro Suburbs'!$Q$4)</f>
        <v>254</v>
      </c>
      <c r="E63" s="60"/>
      <c r="F63" s="36">
        <f t="shared" si="0"/>
        <v>254.00550000000001</v>
      </c>
      <c r="G63" s="37">
        <f t="shared" si="1"/>
        <v>108</v>
      </c>
      <c r="H63" s="38" t="str">
        <f t="shared" si="2"/>
        <v>Dandenong North</v>
      </c>
      <c r="I63" s="36">
        <f t="shared" si="3"/>
        <v>413</v>
      </c>
      <c r="J63" s="58"/>
      <c r="K63" s="58"/>
      <c r="L63" s="58"/>
      <c r="M63" s="58"/>
    </row>
    <row r="64" spans="2:13" x14ac:dyDescent="0.45">
      <c r="B64" s="40">
        <v>56</v>
      </c>
      <c r="C64" s="41" t="s">
        <v>243</v>
      </c>
      <c r="D64" s="49">
        <f>VLOOKUP($B64,'Suburbs Social H 2021'!$A$5:$PW$5312,'Metro Suburbs'!$Q$4)</f>
        <v>121</v>
      </c>
      <c r="E64" s="60"/>
      <c r="F64" s="36">
        <f t="shared" si="0"/>
        <v>121.0056</v>
      </c>
      <c r="G64" s="37">
        <f t="shared" si="1"/>
        <v>196</v>
      </c>
      <c r="H64" s="38" t="str">
        <f t="shared" si="2"/>
        <v>Chadstone</v>
      </c>
      <c r="I64" s="36">
        <f t="shared" si="3"/>
        <v>405</v>
      </c>
      <c r="J64" s="58"/>
      <c r="K64" s="58"/>
      <c r="L64" s="58"/>
      <c r="M64" s="58"/>
    </row>
    <row r="65" spans="2:13" x14ac:dyDescent="0.45">
      <c r="B65" s="40">
        <v>57</v>
      </c>
      <c r="C65" s="41" t="s">
        <v>244</v>
      </c>
      <c r="D65" s="49">
        <f>VLOOKUP($B65,'Suburbs Social H 2021'!$A$5:$PW$5312,'Metro Suburbs'!$Q$4)</f>
        <v>284</v>
      </c>
      <c r="E65" s="60"/>
      <c r="F65" s="36">
        <f t="shared" si="0"/>
        <v>284.00569999999999</v>
      </c>
      <c r="G65" s="37">
        <f t="shared" si="1"/>
        <v>90</v>
      </c>
      <c r="H65" s="38" t="str">
        <f t="shared" si="2"/>
        <v>Traralgon</v>
      </c>
      <c r="I65" s="36">
        <f t="shared" si="3"/>
        <v>404</v>
      </c>
      <c r="J65" s="58"/>
      <c r="K65" s="58"/>
      <c r="L65" s="58"/>
      <c r="M65" s="58"/>
    </row>
    <row r="66" spans="2:13" x14ac:dyDescent="0.45">
      <c r="B66" s="40">
        <v>58</v>
      </c>
      <c r="C66" s="41" t="s">
        <v>245</v>
      </c>
      <c r="D66" s="49">
        <f>VLOOKUP($B66,'Suburbs Social H 2021'!$A$5:$PW$5312,'Metro Suburbs'!$Q$4)</f>
        <v>130</v>
      </c>
      <c r="E66" s="60"/>
      <c r="F66" s="36">
        <f t="shared" si="0"/>
        <v>130.00579999999999</v>
      </c>
      <c r="G66" s="37">
        <f t="shared" si="1"/>
        <v>185</v>
      </c>
      <c r="H66" s="38" t="str">
        <f t="shared" si="2"/>
        <v>Bairnsdale</v>
      </c>
      <c r="I66" s="36">
        <f t="shared" si="3"/>
        <v>401</v>
      </c>
      <c r="J66" s="58"/>
      <c r="K66" s="58"/>
      <c r="L66" s="58"/>
      <c r="M66" s="58"/>
    </row>
    <row r="67" spans="2:13" x14ac:dyDescent="0.45">
      <c r="B67" s="40">
        <v>59</v>
      </c>
      <c r="C67" s="41" t="s">
        <v>551</v>
      </c>
      <c r="D67" s="49">
        <f>VLOOKUP($B67,'Suburbs Social H 2021'!$A$5:$PW$5312,'Metro Suburbs'!$Q$4)</f>
        <v>29</v>
      </c>
      <c r="E67" s="60"/>
      <c r="F67" s="36">
        <f t="shared" si="0"/>
        <v>29.0059</v>
      </c>
      <c r="G67" s="37">
        <f t="shared" si="1"/>
        <v>386</v>
      </c>
      <c r="H67" s="38" t="str">
        <f t="shared" si="2"/>
        <v>Echuca</v>
      </c>
      <c r="I67" s="36">
        <f t="shared" si="3"/>
        <v>391</v>
      </c>
      <c r="J67" s="58"/>
      <c r="K67" s="58"/>
      <c r="L67" s="58"/>
      <c r="M67" s="58"/>
    </row>
    <row r="68" spans="2:13" x14ac:dyDescent="0.45">
      <c r="B68" s="40">
        <v>60</v>
      </c>
      <c r="C68" s="41" t="s">
        <v>246</v>
      </c>
      <c r="D68" s="49">
        <f>VLOOKUP($B68,'Suburbs Social H 2021'!$A$5:$PW$5312,'Metro Suburbs'!$Q$4)</f>
        <v>609</v>
      </c>
      <c r="E68" s="60"/>
      <c r="F68" s="36">
        <f t="shared" si="0"/>
        <v>609.00599999999997</v>
      </c>
      <c r="G68" s="37">
        <f t="shared" si="1"/>
        <v>26</v>
      </c>
      <c r="H68" s="38" t="str">
        <f t="shared" si="2"/>
        <v>West Wodonga</v>
      </c>
      <c r="I68" s="36">
        <f t="shared" si="3"/>
        <v>389</v>
      </c>
      <c r="J68" s="58"/>
      <c r="K68" s="58"/>
      <c r="L68" s="58"/>
      <c r="M68" s="58"/>
    </row>
    <row r="69" spans="2:13" x14ac:dyDescent="0.45">
      <c r="B69" s="40">
        <v>61</v>
      </c>
      <c r="C69" s="41" t="s">
        <v>748</v>
      </c>
      <c r="D69" s="49">
        <f>VLOOKUP($B69,'Suburbs Social H 2021'!$A$5:$PW$5312,'Metro Suburbs'!$Q$4)</f>
        <v>576</v>
      </c>
      <c r="E69" s="60"/>
      <c r="F69" s="36">
        <f t="shared" si="0"/>
        <v>576.00609999999995</v>
      </c>
      <c r="G69" s="37">
        <f t="shared" si="1"/>
        <v>28</v>
      </c>
      <c r="H69" s="38" t="str">
        <f t="shared" si="2"/>
        <v>Bayswater</v>
      </c>
      <c r="I69" s="36">
        <f t="shared" si="3"/>
        <v>373</v>
      </c>
      <c r="J69" s="58"/>
      <c r="K69" s="58"/>
      <c r="L69" s="58"/>
      <c r="M69" s="58"/>
    </row>
    <row r="70" spans="2:13" x14ac:dyDescent="0.45">
      <c r="B70" s="40">
        <v>62</v>
      </c>
      <c r="C70" s="41" t="s">
        <v>248</v>
      </c>
      <c r="D70" s="49">
        <f>VLOOKUP($B70,'Suburbs Social H 2021'!$A$5:$PW$5312,'Metro Suburbs'!$Q$4)</f>
        <v>315</v>
      </c>
      <c r="E70" s="60"/>
      <c r="F70" s="36">
        <f t="shared" si="0"/>
        <v>315.00619999999998</v>
      </c>
      <c r="G70" s="37">
        <f t="shared" si="1"/>
        <v>76</v>
      </c>
      <c r="H70" s="38" t="str">
        <f t="shared" si="2"/>
        <v>Morwell</v>
      </c>
      <c r="I70" s="36">
        <f t="shared" si="3"/>
        <v>365</v>
      </c>
      <c r="J70" s="58"/>
      <c r="K70" s="58"/>
      <c r="L70" s="58"/>
      <c r="M70" s="58"/>
    </row>
    <row r="71" spans="2:13" x14ac:dyDescent="0.45">
      <c r="B71" s="40">
        <v>63</v>
      </c>
      <c r="C71" s="41" t="s">
        <v>249</v>
      </c>
      <c r="D71" s="49">
        <f>VLOOKUP($B71,'Suburbs Social H 2021'!$A$5:$PW$5312,'Metro Suburbs'!$Q$4)</f>
        <v>229</v>
      </c>
      <c r="E71" s="60"/>
      <c r="F71" s="36">
        <f t="shared" si="0"/>
        <v>229.00630000000001</v>
      </c>
      <c r="G71" s="37">
        <f t="shared" si="1"/>
        <v>121</v>
      </c>
      <c r="H71" s="38" t="str">
        <f t="shared" si="2"/>
        <v>Northcote</v>
      </c>
      <c r="I71" s="36">
        <f t="shared" si="3"/>
        <v>363</v>
      </c>
      <c r="J71" s="58"/>
      <c r="K71" s="58"/>
      <c r="L71" s="58"/>
      <c r="M71" s="58"/>
    </row>
    <row r="72" spans="2:13" x14ac:dyDescent="0.45">
      <c r="B72" s="40">
        <v>64</v>
      </c>
      <c r="C72" s="41" t="s">
        <v>250</v>
      </c>
      <c r="D72" s="49">
        <f>VLOOKUP($B72,'Suburbs Social H 2021'!$A$5:$PW$5312,'Metro Suburbs'!$Q$4)</f>
        <v>796</v>
      </c>
      <c r="E72" s="60"/>
      <c r="F72" s="36">
        <f t="shared" si="0"/>
        <v>796.00639999999999</v>
      </c>
      <c r="G72" s="37">
        <f t="shared" si="1"/>
        <v>9</v>
      </c>
      <c r="H72" s="38" t="str">
        <f t="shared" si="2"/>
        <v>Brighton</v>
      </c>
      <c r="I72" s="36">
        <f t="shared" si="3"/>
        <v>360</v>
      </c>
      <c r="J72" s="58"/>
      <c r="K72" s="58"/>
      <c r="L72" s="58"/>
      <c r="M72" s="58"/>
    </row>
    <row r="73" spans="2:13" x14ac:dyDescent="0.45">
      <c r="B73" s="40">
        <v>65</v>
      </c>
      <c r="C73" s="41" t="s">
        <v>552</v>
      </c>
      <c r="D73" s="49">
        <f>VLOOKUP($B73,'Suburbs Social H 2021'!$A$5:$PW$5312,'Metro Suburbs'!$Q$4)</f>
        <v>59</v>
      </c>
      <c r="E73" s="60"/>
      <c r="F73" s="36">
        <f t="shared" si="0"/>
        <v>59.006500000000003</v>
      </c>
      <c r="G73" s="37">
        <f t="shared" si="1"/>
        <v>310</v>
      </c>
      <c r="H73" s="38" t="str">
        <f t="shared" si="2"/>
        <v>Altona North</v>
      </c>
      <c r="I73" s="36">
        <f t="shared" si="3"/>
        <v>360</v>
      </c>
      <c r="J73" s="58"/>
      <c r="K73" s="58"/>
      <c r="L73" s="58"/>
      <c r="M73" s="58"/>
    </row>
    <row r="74" spans="2:13" x14ac:dyDescent="0.45">
      <c r="B74" s="40">
        <v>66</v>
      </c>
      <c r="C74" s="41" t="s">
        <v>251</v>
      </c>
      <c r="D74" s="49">
        <f>VLOOKUP($B74,'Suburbs Social H 2021'!$A$5:$PW$5312,'Metro Suburbs'!$Q$4)</f>
        <v>53</v>
      </c>
      <c r="E74" s="60"/>
      <c r="F74" s="36">
        <f t="shared" ref="F74:F137" si="4">D74+0.0001*B74</f>
        <v>53.006599999999999</v>
      </c>
      <c r="G74" s="37">
        <f t="shared" ref="G74:G137" si="5">RANK(F74,F$9:F$536)</f>
        <v>322</v>
      </c>
      <c r="H74" s="38" t="str">
        <f t="shared" ref="H74:H137" si="6">VLOOKUP(MATCH(B74,$G$9:$G$532,0),$B$9:$D$536,2)</f>
        <v>Moe</v>
      </c>
      <c r="I74" s="36">
        <f t="shared" ref="I74:I137" si="7">VLOOKUP(MATCH(B74,$G$9:$G$5327,0),$B$9:$D$536,3)</f>
        <v>358</v>
      </c>
      <c r="J74" s="58"/>
      <c r="K74" s="58"/>
      <c r="L74" s="58"/>
      <c r="M74" s="58"/>
    </row>
    <row r="75" spans="2:13" x14ac:dyDescent="0.45">
      <c r="B75" s="40">
        <v>67</v>
      </c>
      <c r="C75" s="41" t="s">
        <v>749</v>
      </c>
      <c r="D75" s="49">
        <f>VLOOKUP($B75,'Suburbs Social H 2021'!$A$5:$PW$5312,'Metro Suburbs'!$Q$4)</f>
        <v>106</v>
      </c>
      <c r="E75" s="60"/>
      <c r="F75" s="36">
        <f t="shared" si="4"/>
        <v>106.0067</v>
      </c>
      <c r="G75" s="37">
        <f t="shared" si="5"/>
        <v>219</v>
      </c>
      <c r="H75" s="38" t="str">
        <f t="shared" si="6"/>
        <v>Abbotsford</v>
      </c>
      <c r="I75" s="36">
        <f t="shared" si="7"/>
        <v>358</v>
      </c>
      <c r="J75" s="58"/>
      <c r="K75" s="58"/>
      <c r="L75" s="58"/>
      <c r="M75" s="58"/>
    </row>
    <row r="76" spans="2:13" x14ac:dyDescent="0.45">
      <c r="B76" s="40">
        <v>68</v>
      </c>
      <c r="C76" s="41" t="s">
        <v>750</v>
      </c>
      <c r="D76" s="49">
        <f>VLOOKUP($B76,'Suburbs Social H 2021'!$A$5:$PW$5312,'Metro Suburbs'!$Q$4)</f>
        <v>360</v>
      </c>
      <c r="E76" s="60"/>
      <c r="F76" s="36">
        <f t="shared" si="4"/>
        <v>360.0068</v>
      </c>
      <c r="G76" s="37">
        <f t="shared" si="5"/>
        <v>64</v>
      </c>
      <c r="H76" s="38" t="str">
        <f t="shared" si="6"/>
        <v>Meadow Heights</v>
      </c>
      <c r="I76" s="36">
        <f t="shared" si="7"/>
        <v>348</v>
      </c>
      <c r="J76" s="58"/>
      <c r="K76" s="58"/>
      <c r="L76" s="58"/>
      <c r="M76" s="58"/>
    </row>
    <row r="77" spans="2:13" x14ac:dyDescent="0.45">
      <c r="B77" s="40">
        <v>69</v>
      </c>
      <c r="C77" s="41" t="s">
        <v>253</v>
      </c>
      <c r="D77" s="49">
        <f>VLOOKUP($B77,'Suburbs Social H 2021'!$A$5:$PW$5312,'Metro Suburbs'!$Q$4)</f>
        <v>240</v>
      </c>
      <c r="E77" s="60"/>
      <c r="F77" s="36">
        <f t="shared" si="4"/>
        <v>240.0069</v>
      </c>
      <c r="G77" s="37">
        <f t="shared" si="5"/>
        <v>116</v>
      </c>
      <c r="H77" s="38" t="str">
        <f t="shared" si="6"/>
        <v>Clayton South</v>
      </c>
      <c r="I77" s="36">
        <f t="shared" si="7"/>
        <v>343</v>
      </c>
      <c r="J77" s="58"/>
      <c r="K77" s="58"/>
      <c r="L77" s="58"/>
      <c r="M77" s="58"/>
    </row>
    <row r="78" spans="2:13" x14ac:dyDescent="0.45">
      <c r="B78" s="40">
        <v>70</v>
      </c>
      <c r="C78" s="41" t="s">
        <v>554</v>
      </c>
      <c r="D78" s="49">
        <f>VLOOKUP($B78,'Suburbs Social H 2021'!$A$5:$PW$5312,'Metro Suburbs'!$Q$4)</f>
        <v>93</v>
      </c>
      <c r="E78" s="60"/>
      <c r="F78" s="36">
        <f t="shared" si="4"/>
        <v>93.007000000000005</v>
      </c>
      <c r="G78" s="37">
        <f t="shared" si="5"/>
        <v>248</v>
      </c>
      <c r="H78" s="38" t="str">
        <f t="shared" si="6"/>
        <v>Glenroy</v>
      </c>
      <c r="I78" s="36">
        <f t="shared" si="7"/>
        <v>336</v>
      </c>
      <c r="J78" s="58"/>
      <c r="K78" s="58"/>
      <c r="L78" s="58"/>
      <c r="M78" s="58"/>
    </row>
    <row r="79" spans="2:13" x14ac:dyDescent="0.45">
      <c r="B79" s="40">
        <v>71</v>
      </c>
      <c r="C79" s="41" t="s">
        <v>751</v>
      </c>
      <c r="D79" s="49">
        <f>VLOOKUP($B79,'Suburbs Social H 2021'!$A$5:$PW$5312,'Metro Suburbs'!$Q$4)</f>
        <v>772</v>
      </c>
      <c r="E79" s="60"/>
      <c r="F79" s="36">
        <f t="shared" si="4"/>
        <v>772.00710000000004</v>
      </c>
      <c r="G79" s="37">
        <f t="shared" si="5"/>
        <v>13</v>
      </c>
      <c r="H79" s="38" t="str">
        <f t="shared" si="6"/>
        <v>Cranbourne North</v>
      </c>
      <c r="I79" s="36">
        <f t="shared" si="7"/>
        <v>332</v>
      </c>
      <c r="J79" s="58"/>
      <c r="K79" s="58"/>
      <c r="L79" s="58"/>
      <c r="M79" s="58"/>
    </row>
    <row r="80" spans="2:13" x14ac:dyDescent="0.45">
      <c r="B80" s="40">
        <v>72</v>
      </c>
      <c r="C80" s="41" t="s">
        <v>752</v>
      </c>
      <c r="D80" s="49">
        <f>VLOOKUP($B80,'Suburbs Social H 2021'!$A$5:$PW$5312,'Metro Suburbs'!$Q$4)</f>
        <v>137</v>
      </c>
      <c r="E80" s="60"/>
      <c r="F80" s="36">
        <f t="shared" si="4"/>
        <v>137.00720000000001</v>
      </c>
      <c r="G80" s="37">
        <f t="shared" si="5"/>
        <v>178</v>
      </c>
      <c r="H80" s="38" t="str">
        <f t="shared" si="6"/>
        <v>Mornington</v>
      </c>
      <c r="I80" s="36">
        <f t="shared" si="7"/>
        <v>331</v>
      </c>
      <c r="J80" s="58"/>
      <c r="K80" s="58"/>
      <c r="L80" s="58"/>
      <c r="M80" s="58"/>
    </row>
    <row r="81" spans="2:13" x14ac:dyDescent="0.45">
      <c r="B81" s="40">
        <v>73</v>
      </c>
      <c r="C81" s="41" t="s">
        <v>753</v>
      </c>
      <c r="D81" s="49">
        <f>VLOOKUP($B81,'Suburbs Social H 2021'!$A$5:$PW$5312,'Metro Suburbs'!$Q$4)</f>
        <v>54</v>
      </c>
      <c r="E81" s="60"/>
      <c r="F81" s="36">
        <f t="shared" si="4"/>
        <v>54.007300000000001</v>
      </c>
      <c r="G81" s="37">
        <f t="shared" si="5"/>
        <v>319</v>
      </c>
      <c r="H81" s="38" t="str">
        <f t="shared" si="6"/>
        <v>Horsham</v>
      </c>
      <c r="I81" s="36">
        <f t="shared" si="7"/>
        <v>324</v>
      </c>
      <c r="J81" s="58"/>
      <c r="K81" s="58"/>
      <c r="L81" s="58"/>
      <c r="M81" s="58"/>
    </row>
    <row r="82" spans="2:13" x14ac:dyDescent="0.45">
      <c r="B82" s="40">
        <v>74</v>
      </c>
      <c r="C82" s="41" t="s">
        <v>754</v>
      </c>
      <c r="D82" s="49">
        <f>VLOOKUP($B82,'Suburbs Social H 2021'!$A$5:$PW$5312,'Metro Suburbs'!$Q$4)</f>
        <v>117</v>
      </c>
      <c r="E82" s="60"/>
      <c r="F82" s="36">
        <f t="shared" si="4"/>
        <v>117.0074</v>
      </c>
      <c r="G82" s="37">
        <f t="shared" si="5"/>
        <v>200</v>
      </c>
      <c r="H82" s="38" t="str">
        <f t="shared" si="6"/>
        <v>Camberwell</v>
      </c>
      <c r="I82" s="36">
        <f t="shared" si="7"/>
        <v>321</v>
      </c>
      <c r="J82" s="58"/>
      <c r="K82" s="58"/>
      <c r="L82" s="58"/>
      <c r="M82" s="58"/>
    </row>
    <row r="83" spans="2:13" x14ac:dyDescent="0.45">
      <c r="B83" s="40">
        <v>75</v>
      </c>
      <c r="C83" s="41" t="s">
        <v>755</v>
      </c>
      <c r="D83" s="49">
        <f>VLOOKUP($B83,'Suburbs Social H 2021'!$A$5:$PW$5312,'Metro Suburbs'!$Q$4)</f>
        <v>1052</v>
      </c>
      <c r="E83" s="60"/>
      <c r="F83" s="36">
        <f t="shared" si="4"/>
        <v>1052.0074999999999</v>
      </c>
      <c r="G83" s="37">
        <f t="shared" si="5"/>
        <v>3</v>
      </c>
      <c r="H83" s="38" t="str">
        <f t="shared" si="6"/>
        <v>Castlemaine</v>
      </c>
      <c r="I83" s="36">
        <f t="shared" si="7"/>
        <v>317</v>
      </c>
      <c r="J83" s="58"/>
      <c r="K83" s="58"/>
      <c r="L83" s="58"/>
      <c r="M83" s="58"/>
    </row>
    <row r="84" spans="2:13" x14ac:dyDescent="0.45">
      <c r="B84" s="40">
        <v>76</v>
      </c>
      <c r="C84" s="41" t="s">
        <v>258</v>
      </c>
      <c r="D84" s="49">
        <f>VLOOKUP($B84,'Suburbs Social H 2021'!$A$5:$PW$5312,'Metro Suburbs'!$Q$4)</f>
        <v>502</v>
      </c>
      <c r="E84" s="60"/>
      <c r="F84" s="36">
        <f t="shared" si="4"/>
        <v>502.00760000000002</v>
      </c>
      <c r="G84" s="37">
        <f t="shared" si="5"/>
        <v>39</v>
      </c>
      <c r="H84" s="38" t="str">
        <f t="shared" si="6"/>
        <v>Box Hill North</v>
      </c>
      <c r="I84" s="36">
        <f t="shared" si="7"/>
        <v>315</v>
      </c>
      <c r="J84" s="58"/>
      <c r="K84" s="58"/>
      <c r="L84" s="58"/>
      <c r="M84" s="58"/>
    </row>
    <row r="85" spans="2:13" x14ac:dyDescent="0.45">
      <c r="B85" s="40">
        <v>77</v>
      </c>
      <c r="C85" s="41" t="s">
        <v>259</v>
      </c>
      <c r="D85" s="49">
        <f>VLOOKUP($B85,'Suburbs Social H 2021'!$A$5:$PW$5312,'Metro Suburbs'!$Q$4)</f>
        <v>541</v>
      </c>
      <c r="E85" s="60"/>
      <c r="F85" s="36">
        <f t="shared" si="4"/>
        <v>541.0077</v>
      </c>
      <c r="G85" s="37">
        <f t="shared" si="5"/>
        <v>32</v>
      </c>
      <c r="H85" s="38" t="str">
        <f t="shared" si="6"/>
        <v>Bentleigh</v>
      </c>
      <c r="I85" s="36">
        <f t="shared" si="7"/>
        <v>315</v>
      </c>
      <c r="J85" s="58"/>
      <c r="K85" s="58"/>
      <c r="L85" s="58"/>
      <c r="M85" s="58"/>
    </row>
    <row r="86" spans="2:13" x14ac:dyDescent="0.45">
      <c r="B86" s="40">
        <v>78</v>
      </c>
      <c r="C86" s="41" t="s">
        <v>556</v>
      </c>
      <c r="D86" s="49">
        <f>VLOOKUP($B86,'Suburbs Social H 2021'!$A$5:$PW$5312,'Metro Suburbs'!$Q$4)</f>
        <v>14</v>
      </c>
      <c r="E86" s="60"/>
      <c r="F86" s="36">
        <f t="shared" si="4"/>
        <v>14.0078</v>
      </c>
      <c r="G86" s="37">
        <f t="shared" si="5"/>
        <v>459</v>
      </c>
      <c r="H86" s="38" t="str">
        <f t="shared" si="6"/>
        <v>Albert Park</v>
      </c>
      <c r="I86" s="36">
        <f t="shared" si="7"/>
        <v>313</v>
      </c>
      <c r="J86" s="58"/>
      <c r="K86" s="58"/>
      <c r="L86" s="58"/>
      <c r="M86" s="58"/>
    </row>
    <row r="87" spans="2:13" x14ac:dyDescent="0.45">
      <c r="B87" s="40">
        <v>79</v>
      </c>
      <c r="C87" s="41" t="s">
        <v>260</v>
      </c>
      <c r="D87" s="49">
        <f>VLOOKUP($B87,'Suburbs Social H 2021'!$A$5:$PW$5312,'Metro Suburbs'!$Q$4)</f>
        <v>173</v>
      </c>
      <c r="E87" s="60"/>
      <c r="F87" s="36">
        <f t="shared" si="4"/>
        <v>173.00790000000001</v>
      </c>
      <c r="G87" s="37">
        <f t="shared" si="5"/>
        <v>147</v>
      </c>
      <c r="H87" s="38" t="str">
        <f t="shared" si="6"/>
        <v>Carlton North</v>
      </c>
      <c r="I87" s="36">
        <f t="shared" si="7"/>
        <v>312</v>
      </c>
      <c r="J87" s="58"/>
      <c r="K87" s="58"/>
      <c r="L87" s="58"/>
      <c r="M87" s="58"/>
    </row>
    <row r="88" spans="2:13" x14ac:dyDescent="0.45">
      <c r="B88" s="40">
        <v>80</v>
      </c>
      <c r="C88" s="41" t="s">
        <v>756</v>
      </c>
      <c r="D88" s="49">
        <f>VLOOKUP($B88,'Suburbs Social H 2021'!$A$5:$PW$5312,'Metro Suburbs'!$Q$4)</f>
        <v>555</v>
      </c>
      <c r="E88" s="60"/>
      <c r="F88" s="36">
        <f t="shared" si="4"/>
        <v>555.00800000000004</v>
      </c>
      <c r="G88" s="37">
        <f t="shared" si="5"/>
        <v>31</v>
      </c>
      <c r="H88" s="38" t="str">
        <f t="shared" si="6"/>
        <v>Ashwood</v>
      </c>
      <c r="I88" s="36">
        <f t="shared" si="7"/>
        <v>304</v>
      </c>
      <c r="J88" s="58"/>
      <c r="K88" s="58"/>
      <c r="L88" s="58"/>
      <c r="M88" s="58"/>
    </row>
    <row r="89" spans="2:13" x14ac:dyDescent="0.45">
      <c r="B89" s="40">
        <v>81</v>
      </c>
      <c r="C89" s="41" t="s">
        <v>262</v>
      </c>
      <c r="D89" s="49">
        <f>VLOOKUP($B89,'Suburbs Social H 2021'!$A$5:$PW$5312,'Metro Suburbs'!$Q$4)</f>
        <v>37</v>
      </c>
      <c r="E89" s="60"/>
      <c r="F89" s="36">
        <f t="shared" si="4"/>
        <v>37.008099999999999</v>
      </c>
      <c r="G89" s="37">
        <f t="shared" si="5"/>
        <v>363</v>
      </c>
      <c r="H89" s="38" t="str">
        <f t="shared" si="6"/>
        <v>Ferntree Gully</v>
      </c>
      <c r="I89" s="36">
        <f t="shared" si="7"/>
        <v>301</v>
      </c>
      <c r="J89" s="58"/>
      <c r="K89" s="58"/>
      <c r="L89" s="58"/>
      <c r="M89" s="58"/>
    </row>
    <row r="90" spans="2:13" x14ac:dyDescent="0.45">
      <c r="B90" s="40">
        <v>82</v>
      </c>
      <c r="C90" s="41" t="s">
        <v>263</v>
      </c>
      <c r="D90" s="49">
        <f>VLOOKUP($B90,'Suburbs Social H 2021'!$A$5:$PW$5312,'Metro Suburbs'!$Q$4)</f>
        <v>46</v>
      </c>
      <c r="E90" s="60"/>
      <c r="F90" s="36">
        <f t="shared" si="4"/>
        <v>46.008200000000002</v>
      </c>
      <c r="G90" s="37">
        <f t="shared" si="5"/>
        <v>340</v>
      </c>
      <c r="H90" s="38" t="str">
        <f t="shared" si="6"/>
        <v>Ringwood</v>
      </c>
      <c r="I90" s="36">
        <f t="shared" si="7"/>
        <v>299</v>
      </c>
      <c r="J90" s="58"/>
      <c r="K90" s="58"/>
      <c r="L90" s="58"/>
      <c r="M90" s="58"/>
    </row>
    <row r="91" spans="2:13" x14ac:dyDescent="0.45">
      <c r="B91" s="40">
        <v>83</v>
      </c>
      <c r="C91" s="41" t="s">
        <v>757</v>
      </c>
      <c r="D91" s="49">
        <f>VLOOKUP($B91,'Suburbs Social H 2021'!$A$5:$PW$5312,'Metro Suburbs'!$Q$4)</f>
        <v>514</v>
      </c>
      <c r="E91" s="60"/>
      <c r="F91" s="36">
        <f t="shared" si="4"/>
        <v>514.00829999999996</v>
      </c>
      <c r="G91" s="37">
        <f t="shared" si="5"/>
        <v>38</v>
      </c>
      <c r="H91" s="38" t="str">
        <f t="shared" si="6"/>
        <v>Maidstone</v>
      </c>
      <c r="I91" s="36">
        <f t="shared" si="7"/>
        <v>295</v>
      </c>
      <c r="J91" s="58"/>
      <c r="K91" s="58"/>
      <c r="L91" s="58"/>
      <c r="M91" s="58"/>
    </row>
    <row r="92" spans="2:13" x14ac:dyDescent="0.45">
      <c r="B92" s="40">
        <v>84</v>
      </c>
      <c r="C92" s="41" t="s">
        <v>265</v>
      </c>
      <c r="D92" s="49">
        <f>VLOOKUP($B92,'Suburbs Social H 2021'!$A$5:$PW$5312,'Metro Suburbs'!$Q$4)</f>
        <v>199</v>
      </c>
      <c r="E92" s="60"/>
      <c r="F92" s="36">
        <f t="shared" si="4"/>
        <v>199.00839999999999</v>
      </c>
      <c r="G92" s="37">
        <f t="shared" si="5"/>
        <v>130</v>
      </c>
      <c r="H92" s="38" t="str">
        <f t="shared" si="6"/>
        <v>Ballarat East</v>
      </c>
      <c r="I92" s="36">
        <f t="shared" si="7"/>
        <v>294</v>
      </c>
      <c r="J92" s="58"/>
      <c r="K92" s="58"/>
      <c r="L92" s="58"/>
      <c r="M92" s="58"/>
    </row>
    <row r="93" spans="2:13" x14ac:dyDescent="0.45">
      <c r="B93" s="40">
        <v>85</v>
      </c>
      <c r="C93" s="41" t="s">
        <v>266</v>
      </c>
      <c r="D93" s="49">
        <f>VLOOKUP($B93,'Suburbs Social H 2021'!$A$5:$PW$5312,'Metro Suburbs'!$Q$4)</f>
        <v>97</v>
      </c>
      <c r="E93" s="60"/>
      <c r="F93" s="36">
        <f t="shared" si="4"/>
        <v>97.008499999999998</v>
      </c>
      <c r="G93" s="37">
        <f t="shared" si="5"/>
        <v>240</v>
      </c>
      <c r="H93" s="38" t="str">
        <f t="shared" si="6"/>
        <v>Whittington</v>
      </c>
      <c r="I93" s="36">
        <f t="shared" si="7"/>
        <v>292</v>
      </c>
      <c r="J93" s="58"/>
      <c r="K93" s="58"/>
      <c r="L93" s="58"/>
      <c r="M93" s="58"/>
    </row>
    <row r="94" spans="2:13" x14ac:dyDescent="0.45">
      <c r="B94" s="40">
        <v>86</v>
      </c>
      <c r="C94" s="41" t="s">
        <v>557</v>
      </c>
      <c r="D94" s="49">
        <f>VLOOKUP($B94,'Suburbs Social H 2021'!$A$5:$PW$5312,'Metro Suburbs'!$Q$4)</f>
        <v>271</v>
      </c>
      <c r="E94" s="60"/>
      <c r="F94" s="36">
        <f t="shared" si="4"/>
        <v>271.0086</v>
      </c>
      <c r="G94" s="37">
        <f t="shared" si="5"/>
        <v>97</v>
      </c>
      <c r="H94" s="38" t="str">
        <f t="shared" si="6"/>
        <v>Kangaroo Flat</v>
      </c>
      <c r="I94" s="36">
        <f t="shared" si="7"/>
        <v>292</v>
      </c>
      <c r="J94" s="58"/>
      <c r="K94" s="58"/>
      <c r="L94" s="58"/>
      <c r="M94" s="58"/>
    </row>
    <row r="95" spans="2:13" x14ac:dyDescent="0.45">
      <c r="B95" s="40">
        <v>87</v>
      </c>
      <c r="C95" s="41" t="s">
        <v>758</v>
      </c>
      <c r="D95" s="49">
        <f>VLOOKUP($B95,'Suburbs Social H 2021'!$A$5:$PW$5312,'Metro Suburbs'!$Q$4)</f>
        <v>321</v>
      </c>
      <c r="E95" s="60"/>
      <c r="F95" s="36">
        <f t="shared" si="4"/>
        <v>321.00869999999998</v>
      </c>
      <c r="G95" s="37">
        <f t="shared" si="5"/>
        <v>74</v>
      </c>
      <c r="H95" s="38" t="str">
        <f t="shared" si="6"/>
        <v>Sebastopol</v>
      </c>
      <c r="I95" s="36">
        <f t="shared" si="7"/>
        <v>291</v>
      </c>
      <c r="J95" s="58"/>
      <c r="K95" s="58"/>
      <c r="L95" s="58"/>
      <c r="M95" s="58"/>
    </row>
    <row r="96" spans="2:13" x14ac:dyDescent="0.45">
      <c r="B96" s="40">
        <v>88</v>
      </c>
      <c r="C96" s="41" t="s">
        <v>268</v>
      </c>
      <c r="D96" s="49">
        <f>VLOOKUP($B96,'Suburbs Social H 2021'!$A$5:$PW$5312,'Metro Suburbs'!$Q$4)</f>
        <v>98</v>
      </c>
      <c r="E96" s="60"/>
      <c r="F96" s="36">
        <f t="shared" si="4"/>
        <v>98.008799999999994</v>
      </c>
      <c r="G96" s="37">
        <f t="shared" si="5"/>
        <v>236</v>
      </c>
      <c r="H96" s="38" t="str">
        <f t="shared" si="6"/>
        <v>Clifton Hill</v>
      </c>
      <c r="I96" s="36">
        <f t="shared" si="7"/>
        <v>289</v>
      </c>
      <c r="J96" s="58"/>
      <c r="K96" s="58"/>
      <c r="L96" s="58"/>
      <c r="M96" s="58"/>
    </row>
    <row r="97" spans="2:13" x14ac:dyDescent="0.45">
      <c r="B97" s="40">
        <v>89</v>
      </c>
      <c r="C97" s="41" t="s">
        <v>558</v>
      </c>
      <c r="D97" s="49">
        <f>VLOOKUP($B97,'Suburbs Social H 2021'!$A$5:$PW$5312,'Metro Suburbs'!$Q$4)</f>
        <v>53</v>
      </c>
      <c r="E97" s="60"/>
      <c r="F97" s="36">
        <f t="shared" si="4"/>
        <v>53.008899999999997</v>
      </c>
      <c r="G97" s="37">
        <f t="shared" si="5"/>
        <v>321</v>
      </c>
      <c r="H97" s="38" t="str">
        <f t="shared" si="6"/>
        <v>Bendigo</v>
      </c>
      <c r="I97" s="36">
        <f t="shared" si="7"/>
        <v>288</v>
      </c>
      <c r="J97" s="58"/>
      <c r="K97" s="58"/>
      <c r="L97" s="58"/>
      <c r="M97" s="58"/>
    </row>
    <row r="98" spans="2:13" x14ac:dyDescent="0.45">
      <c r="B98" s="40">
        <v>90</v>
      </c>
      <c r="C98" s="41" t="s">
        <v>759</v>
      </c>
      <c r="D98" s="49">
        <f>VLOOKUP($B98,'Suburbs Social H 2021'!$A$5:$PW$5312,'Metro Suburbs'!$Q$4)</f>
        <v>115</v>
      </c>
      <c r="E98" s="60"/>
      <c r="F98" s="36">
        <f t="shared" si="4"/>
        <v>115.009</v>
      </c>
      <c r="G98" s="37">
        <f t="shared" si="5"/>
        <v>206</v>
      </c>
      <c r="H98" s="38" t="str">
        <f t="shared" si="6"/>
        <v>Blackburn South</v>
      </c>
      <c r="I98" s="36">
        <f t="shared" si="7"/>
        <v>284</v>
      </c>
      <c r="J98" s="58"/>
      <c r="K98" s="58"/>
      <c r="L98" s="58"/>
      <c r="M98" s="58"/>
    </row>
    <row r="99" spans="2:13" x14ac:dyDescent="0.45">
      <c r="B99" s="40">
        <v>91</v>
      </c>
      <c r="C99" s="41" t="s">
        <v>560</v>
      </c>
      <c r="D99" s="49">
        <f>VLOOKUP($B99,'Suburbs Social H 2021'!$A$5:$PW$5312,'Metro Suburbs'!$Q$4)</f>
        <v>94</v>
      </c>
      <c r="E99" s="60"/>
      <c r="F99" s="36">
        <f t="shared" si="4"/>
        <v>94.009100000000004</v>
      </c>
      <c r="G99" s="37">
        <f t="shared" si="5"/>
        <v>245</v>
      </c>
      <c r="H99" s="38" t="str">
        <f t="shared" si="6"/>
        <v>Ararat</v>
      </c>
      <c r="I99" s="36">
        <f t="shared" si="7"/>
        <v>281</v>
      </c>
      <c r="J99" s="58"/>
      <c r="K99" s="58"/>
      <c r="L99" s="58"/>
      <c r="M99" s="58"/>
    </row>
    <row r="100" spans="2:13" x14ac:dyDescent="0.45">
      <c r="B100" s="40">
        <v>92</v>
      </c>
      <c r="C100" s="41" t="s">
        <v>561</v>
      </c>
      <c r="D100" s="49">
        <f>VLOOKUP($B100,'Suburbs Social H 2021'!$A$5:$PW$5312,'Metro Suburbs'!$Q$4)</f>
        <v>19</v>
      </c>
      <c r="E100" s="60"/>
      <c r="F100" s="36">
        <f t="shared" si="4"/>
        <v>19.0092</v>
      </c>
      <c r="G100" s="37">
        <f t="shared" si="5"/>
        <v>434</v>
      </c>
      <c r="H100" s="38" t="str">
        <f t="shared" si="6"/>
        <v>Cranbourne West</v>
      </c>
      <c r="I100" s="36">
        <f t="shared" si="7"/>
        <v>279</v>
      </c>
      <c r="J100" s="58"/>
      <c r="K100" s="58"/>
      <c r="L100" s="58"/>
      <c r="M100" s="58"/>
    </row>
    <row r="101" spans="2:13" x14ac:dyDescent="0.45">
      <c r="B101" s="40">
        <v>93</v>
      </c>
      <c r="C101" s="41" t="s">
        <v>760</v>
      </c>
      <c r="D101" s="49">
        <f>VLOOKUP($B101,'Suburbs Social H 2021'!$A$5:$PW$5312,'Metro Suburbs'!$Q$4)</f>
        <v>96</v>
      </c>
      <c r="E101" s="60"/>
      <c r="F101" s="36">
        <f t="shared" si="4"/>
        <v>96.009299999999996</v>
      </c>
      <c r="G101" s="37">
        <f t="shared" si="5"/>
        <v>242</v>
      </c>
      <c r="H101" s="38" t="str">
        <f t="shared" si="6"/>
        <v>Hastings</v>
      </c>
      <c r="I101" s="36">
        <f t="shared" si="7"/>
        <v>278</v>
      </c>
      <c r="J101" s="58"/>
      <c r="K101" s="58"/>
      <c r="L101" s="58"/>
      <c r="M101" s="58"/>
    </row>
    <row r="102" spans="2:13" x14ac:dyDescent="0.45">
      <c r="B102" s="40">
        <v>94</v>
      </c>
      <c r="C102" s="41" t="s">
        <v>562</v>
      </c>
      <c r="D102" s="49">
        <f>VLOOKUP($B102,'Suburbs Social H 2021'!$A$5:$PW$5312,'Metro Suburbs'!$Q$4)</f>
        <v>126</v>
      </c>
      <c r="E102" s="60"/>
      <c r="F102" s="36">
        <f t="shared" si="4"/>
        <v>126.0094</v>
      </c>
      <c r="G102" s="37">
        <f t="shared" si="5"/>
        <v>191</v>
      </c>
      <c r="H102" s="38" t="str">
        <f t="shared" si="6"/>
        <v>Seaford</v>
      </c>
      <c r="I102" s="36">
        <f t="shared" si="7"/>
        <v>277</v>
      </c>
      <c r="J102" s="58"/>
      <c r="K102" s="58"/>
      <c r="L102" s="58"/>
      <c r="M102" s="58"/>
    </row>
    <row r="103" spans="2:13" x14ac:dyDescent="0.45">
      <c r="B103" s="40">
        <v>95</v>
      </c>
      <c r="C103" s="41" t="s">
        <v>563</v>
      </c>
      <c r="D103" s="49">
        <f>VLOOKUP($B103,'Suburbs Social H 2021'!$A$5:$PW$5312,'Metro Suburbs'!$Q$4)</f>
        <v>38</v>
      </c>
      <c r="E103" s="60"/>
      <c r="F103" s="36">
        <f t="shared" si="4"/>
        <v>38.009500000000003</v>
      </c>
      <c r="G103" s="37">
        <f t="shared" si="5"/>
        <v>357</v>
      </c>
      <c r="H103" s="38" t="str">
        <f t="shared" si="6"/>
        <v>Coburg North</v>
      </c>
      <c r="I103" s="36">
        <f t="shared" si="7"/>
        <v>272</v>
      </c>
      <c r="J103" s="58"/>
      <c r="K103" s="58"/>
      <c r="L103" s="58"/>
      <c r="M103" s="58"/>
    </row>
    <row r="104" spans="2:13" x14ac:dyDescent="0.45">
      <c r="B104" s="40">
        <v>96</v>
      </c>
      <c r="C104" s="41" t="s">
        <v>761</v>
      </c>
      <c r="D104" s="49">
        <f>VLOOKUP($B104,'Suburbs Social H 2021'!$A$5:$PW$5312,'Metro Suburbs'!$Q$4)</f>
        <v>1268</v>
      </c>
      <c r="E104" s="60"/>
      <c r="F104" s="36">
        <f t="shared" si="4"/>
        <v>1268.0096000000001</v>
      </c>
      <c r="G104" s="37">
        <f t="shared" si="5"/>
        <v>1</v>
      </c>
      <c r="H104" s="38" t="str">
        <f t="shared" si="6"/>
        <v>Ashburton</v>
      </c>
      <c r="I104" s="36">
        <f t="shared" si="7"/>
        <v>272</v>
      </c>
      <c r="J104" s="58"/>
      <c r="K104" s="58"/>
      <c r="L104" s="58"/>
      <c r="M104" s="58"/>
    </row>
    <row r="105" spans="2:13" x14ac:dyDescent="0.45">
      <c r="B105" s="40">
        <v>97</v>
      </c>
      <c r="C105" s="41" t="s">
        <v>271</v>
      </c>
      <c r="D105" s="49">
        <f>VLOOKUP($B105,'Suburbs Social H 2021'!$A$5:$PW$5312,'Metro Suburbs'!$Q$4)</f>
        <v>312</v>
      </c>
      <c r="E105" s="60"/>
      <c r="F105" s="36">
        <f t="shared" si="4"/>
        <v>312.00970000000001</v>
      </c>
      <c r="G105" s="37">
        <f t="shared" si="5"/>
        <v>79</v>
      </c>
      <c r="H105" s="38" t="str">
        <f t="shared" si="6"/>
        <v>California Gully</v>
      </c>
      <c r="I105" s="36">
        <f t="shared" si="7"/>
        <v>271</v>
      </c>
      <c r="J105" s="58"/>
      <c r="K105" s="58"/>
      <c r="L105" s="58"/>
      <c r="M105" s="58"/>
    </row>
    <row r="106" spans="2:13" x14ac:dyDescent="0.45">
      <c r="B106" s="40">
        <v>98</v>
      </c>
      <c r="C106" s="41" t="s">
        <v>272</v>
      </c>
      <c r="D106" s="49">
        <f>VLOOKUP($B106,'Suburbs Social H 2021'!$A$5:$PW$5312,'Metro Suburbs'!$Q$4)</f>
        <v>493</v>
      </c>
      <c r="E106" s="60"/>
      <c r="F106" s="36">
        <f t="shared" si="4"/>
        <v>493.00979999999998</v>
      </c>
      <c r="G106" s="37">
        <f t="shared" si="5"/>
        <v>43</v>
      </c>
      <c r="H106" s="38" t="str">
        <f t="shared" si="6"/>
        <v>Heidelberg Heights</v>
      </c>
      <c r="I106" s="36">
        <f t="shared" si="7"/>
        <v>270</v>
      </c>
      <c r="J106" s="58"/>
      <c r="K106" s="58"/>
      <c r="L106" s="58"/>
      <c r="M106" s="58"/>
    </row>
    <row r="107" spans="2:13" x14ac:dyDescent="0.45">
      <c r="B107" s="40">
        <v>99</v>
      </c>
      <c r="C107" s="41" t="s">
        <v>273</v>
      </c>
      <c r="D107" s="49">
        <f>VLOOKUP($B107,'Suburbs Social H 2021'!$A$5:$PW$5312,'Metro Suburbs'!$Q$4)</f>
        <v>242</v>
      </c>
      <c r="E107" s="60"/>
      <c r="F107" s="36">
        <f t="shared" si="4"/>
        <v>242.00989999999999</v>
      </c>
      <c r="G107" s="37">
        <f t="shared" si="5"/>
        <v>115</v>
      </c>
      <c r="H107" s="38" t="str">
        <f t="shared" si="6"/>
        <v>Thornbury</v>
      </c>
      <c r="I107" s="36">
        <f t="shared" si="7"/>
        <v>269</v>
      </c>
      <c r="J107" s="58"/>
      <c r="K107" s="58"/>
      <c r="L107" s="58"/>
      <c r="M107" s="58"/>
    </row>
    <row r="108" spans="2:13" x14ac:dyDescent="0.45">
      <c r="B108" s="40">
        <v>100</v>
      </c>
      <c r="C108" s="41" t="s">
        <v>274</v>
      </c>
      <c r="D108" s="49">
        <f>VLOOKUP($B108,'Suburbs Social H 2021'!$A$5:$PW$5312,'Metro Suburbs'!$Q$4)</f>
        <v>130</v>
      </c>
      <c r="E108" s="60"/>
      <c r="F108" s="36">
        <f t="shared" si="4"/>
        <v>130.01</v>
      </c>
      <c r="G108" s="37">
        <f t="shared" si="5"/>
        <v>184</v>
      </c>
      <c r="H108" s="38" t="str">
        <f t="shared" si="6"/>
        <v>Grovedale</v>
      </c>
      <c r="I108" s="36">
        <f t="shared" si="7"/>
        <v>267</v>
      </c>
      <c r="J108" s="58"/>
      <c r="K108" s="58"/>
      <c r="L108" s="58"/>
      <c r="M108" s="58"/>
    </row>
    <row r="109" spans="2:13" x14ac:dyDescent="0.45">
      <c r="B109" s="40">
        <v>101</v>
      </c>
      <c r="C109" s="41" t="s">
        <v>275</v>
      </c>
      <c r="D109" s="49">
        <f>VLOOKUP($B109,'Suburbs Social H 2021'!$A$5:$PW$5312,'Metro Suburbs'!$Q$4)</f>
        <v>447</v>
      </c>
      <c r="E109" s="60"/>
      <c r="F109" s="36">
        <f t="shared" si="4"/>
        <v>447.01010000000002</v>
      </c>
      <c r="G109" s="37">
        <f t="shared" si="5"/>
        <v>48</v>
      </c>
      <c r="H109" s="38" t="str">
        <f t="shared" si="6"/>
        <v>Dallas</v>
      </c>
      <c r="I109" s="36">
        <f t="shared" si="7"/>
        <v>263</v>
      </c>
      <c r="J109" s="58"/>
      <c r="K109" s="58"/>
      <c r="L109" s="58"/>
      <c r="M109" s="58"/>
    </row>
    <row r="110" spans="2:13" x14ac:dyDescent="0.45">
      <c r="B110" s="40">
        <v>102</v>
      </c>
      <c r="C110" s="41" t="s">
        <v>564</v>
      </c>
      <c r="D110" s="49">
        <f>VLOOKUP($B110,'Suburbs Social H 2021'!$A$5:$PW$5312,'Metro Suburbs'!$Q$4)</f>
        <v>317</v>
      </c>
      <c r="E110" s="60"/>
      <c r="F110" s="36">
        <f t="shared" si="4"/>
        <v>317.0102</v>
      </c>
      <c r="G110" s="37">
        <f t="shared" si="5"/>
        <v>75</v>
      </c>
      <c r="H110" s="38" t="str">
        <f t="shared" si="6"/>
        <v>Swan Hill</v>
      </c>
      <c r="I110" s="36">
        <f t="shared" si="7"/>
        <v>261</v>
      </c>
      <c r="J110" s="58"/>
      <c r="K110" s="58"/>
      <c r="L110" s="58"/>
      <c r="M110" s="58"/>
    </row>
    <row r="111" spans="2:13" x14ac:dyDescent="0.45">
      <c r="B111" s="40">
        <v>103</v>
      </c>
      <c r="C111" s="41" t="s">
        <v>276</v>
      </c>
      <c r="D111" s="49">
        <f>VLOOKUP($B111,'Suburbs Social H 2021'!$A$5:$PW$5312,'Metro Suburbs'!$Q$4)</f>
        <v>129</v>
      </c>
      <c r="E111" s="60"/>
      <c r="F111" s="36">
        <f t="shared" si="4"/>
        <v>129.0103</v>
      </c>
      <c r="G111" s="37">
        <f t="shared" si="5"/>
        <v>186</v>
      </c>
      <c r="H111" s="38" t="str">
        <f t="shared" si="6"/>
        <v>Bacchus Marsh</v>
      </c>
      <c r="I111" s="36">
        <f t="shared" si="7"/>
        <v>259</v>
      </c>
      <c r="J111" s="58"/>
      <c r="K111" s="58"/>
      <c r="L111" s="58"/>
      <c r="M111" s="58"/>
    </row>
    <row r="112" spans="2:13" x14ac:dyDescent="0.45">
      <c r="B112" s="40">
        <v>104</v>
      </c>
      <c r="C112" s="41" t="s">
        <v>277</v>
      </c>
      <c r="D112" s="49">
        <f>VLOOKUP($B112,'Suburbs Social H 2021'!$A$5:$PW$5312,'Metro Suburbs'!$Q$4)</f>
        <v>46</v>
      </c>
      <c r="E112" s="60"/>
      <c r="F112" s="36">
        <f t="shared" si="4"/>
        <v>46.010399999999997</v>
      </c>
      <c r="G112" s="37">
        <f t="shared" si="5"/>
        <v>339</v>
      </c>
      <c r="H112" s="38" t="str">
        <f t="shared" si="6"/>
        <v>Armadale</v>
      </c>
      <c r="I112" s="36">
        <f t="shared" si="7"/>
        <v>258</v>
      </c>
      <c r="J112" s="58"/>
      <c r="K112" s="58"/>
      <c r="L112" s="58"/>
      <c r="M112" s="58"/>
    </row>
    <row r="113" spans="2:13" x14ac:dyDescent="0.45">
      <c r="B113" s="40">
        <v>105</v>
      </c>
      <c r="C113" s="41" t="s">
        <v>278</v>
      </c>
      <c r="D113" s="49">
        <f>VLOOKUP($B113,'Suburbs Social H 2021'!$A$5:$PW$5312,'Metro Suburbs'!$Q$4)</f>
        <v>417</v>
      </c>
      <c r="E113" s="60"/>
      <c r="F113" s="36">
        <f t="shared" si="4"/>
        <v>417.01049999999998</v>
      </c>
      <c r="G113" s="37">
        <f t="shared" si="5"/>
        <v>54</v>
      </c>
      <c r="H113" s="38" t="str">
        <f t="shared" si="6"/>
        <v>Cobram</v>
      </c>
      <c r="I113" s="36">
        <f t="shared" si="7"/>
        <v>257</v>
      </c>
      <c r="J113" s="58"/>
      <c r="K113" s="58"/>
      <c r="L113" s="58"/>
      <c r="M113" s="58"/>
    </row>
    <row r="114" spans="2:13" x14ac:dyDescent="0.45">
      <c r="B114" s="40">
        <v>106</v>
      </c>
      <c r="C114" s="41" t="s">
        <v>279</v>
      </c>
      <c r="D114" s="49">
        <f>VLOOKUP($B114,'Suburbs Social H 2021'!$A$5:$PW$5312,'Metro Suburbs'!$Q$4)</f>
        <v>257</v>
      </c>
      <c r="E114" s="60"/>
      <c r="F114" s="36">
        <f t="shared" si="4"/>
        <v>257.01060000000001</v>
      </c>
      <c r="G114" s="37">
        <f t="shared" si="5"/>
        <v>106</v>
      </c>
      <c r="H114" s="38" t="str">
        <f t="shared" si="6"/>
        <v>Caulfield South</v>
      </c>
      <c r="I114" s="36">
        <f t="shared" si="7"/>
        <v>257</v>
      </c>
      <c r="J114" s="58"/>
      <c r="K114" s="58"/>
      <c r="L114" s="58"/>
      <c r="M114" s="58"/>
    </row>
    <row r="115" spans="2:13" x14ac:dyDescent="0.45">
      <c r="B115" s="40">
        <v>107</v>
      </c>
      <c r="C115" s="41" t="s">
        <v>280</v>
      </c>
      <c r="D115" s="49">
        <f>VLOOKUP($B115,'Suburbs Social H 2021'!$A$5:$PW$5312,'Metro Suburbs'!$Q$4)</f>
        <v>405</v>
      </c>
      <c r="E115" s="60"/>
      <c r="F115" s="36">
        <f t="shared" si="4"/>
        <v>405.01069999999999</v>
      </c>
      <c r="G115" s="37">
        <f t="shared" si="5"/>
        <v>56</v>
      </c>
      <c r="H115" s="38" t="str">
        <f t="shared" si="6"/>
        <v>Doveton</v>
      </c>
      <c r="I115" s="36">
        <f t="shared" si="7"/>
        <v>256</v>
      </c>
      <c r="J115" s="58"/>
      <c r="K115" s="58"/>
      <c r="L115" s="58"/>
      <c r="M115" s="58"/>
    </row>
    <row r="116" spans="2:13" x14ac:dyDescent="0.45">
      <c r="B116" s="40">
        <v>108</v>
      </c>
      <c r="C116" s="41" t="s">
        <v>762</v>
      </c>
      <c r="D116" s="49">
        <f>VLOOKUP($B116,'Suburbs Social H 2021'!$A$5:$PW$5312,'Metro Suburbs'!$Q$4)</f>
        <v>32</v>
      </c>
      <c r="E116" s="60"/>
      <c r="F116" s="36">
        <f t="shared" si="4"/>
        <v>32.010800000000003</v>
      </c>
      <c r="G116" s="37">
        <f t="shared" si="5"/>
        <v>376</v>
      </c>
      <c r="H116" s="38" t="str">
        <f t="shared" si="6"/>
        <v>Blackburn</v>
      </c>
      <c r="I116" s="36">
        <f t="shared" si="7"/>
        <v>254</v>
      </c>
      <c r="J116" s="58"/>
      <c r="K116" s="58"/>
      <c r="L116" s="58"/>
      <c r="M116" s="58"/>
    </row>
    <row r="117" spans="2:13" x14ac:dyDescent="0.45">
      <c r="B117" s="40">
        <v>109</v>
      </c>
      <c r="C117" s="41" t="s">
        <v>281</v>
      </c>
      <c r="D117" s="49">
        <f>VLOOKUP($B117,'Suburbs Social H 2021'!$A$5:$PW$5312,'Metro Suburbs'!$Q$4)</f>
        <v>247</v>
      </c>
      <c r="E117" s="60"/>
      <c r="F117" s="36">
        <f t="shared" si="4"/>
        <v>247.01089999999999</v>
      </c>
      <c r="G117" s="37">
        <f t="shared" si="5"/>
        <v>110</v>
      </c>
      <c r="H117" s="38" t="str">
        <f t="shared" si="6"/>
        <v>Sale</v>
      </c>
      <c r="I117" s="36">
        <f t="shared" si="7"/>
        <v>250</v>
      </c>
      <c r="J117" s="58"/>
      <c r="K117" s="58"/>
      <c r="L117" s="58"/>
      <c r="M117" s="58"/>
    </row>
    <row r="118" spans="2:13" x14ac:dyDescent="0.45">
      <c r="B118" s="40">
        <v>110</v>
      </c>
      <c r="C118" s="41" t="s">
        <v>282</v>
      </c>
      <c r="D118" s="49">
        <f>VLOOKUP($B118,'Suburbs Social H 2021'!$A$5:$PW$5312,'Metro Suburbs'!$Q$4)</f>
        <v>80</v>
      </c>
      <c r="E118" s="60"/>
      <c r="F118" s="36">
        <f t="shared" si="4"/>
        <v>80.010999999999996</v>
      </c>
      <c r="G118" s="37">
        <f t="shared" si="5"/>
        <v>271</v>
      </c>
      <c r="H118" s="38" t="str">
        <f t="shared" si="6"/>
        <v>Chelsea</v>
      </c>
      <c r="I118" s="36">
        <f t="shared" si="7"/>
        <v>247</v>
      </c>
      <c r="J118" s="58"/>
      <c r="K118" s="58"/>
      <c r="L118" s="58"/>
      <c r="M118" s="58"/>
    </row>
    <row r="119" spans="2:13" x14ac:dyDescent="0.45">
      <c r="B119" s="40">
        <v>111</v>
      </c>
      <c r="C119" s="41" t="s">
        <v>763</v>
      </c>
      <c r="D119" s="49">
        <f>VLOOKUP($B119,'Suburbs Social H 2021'!$A$5:$PW$5312,'Metro Suburbs'!$Q$4)</f>
        <v>473</v>
      </c>
      <c r="E119" s="60"/>
      <c r="F119" s="36">
        <f t="shared" si="4"/>
        <v>473.0111</v>
      </c>
      <c r="G119" s="37">
        <f t="shared" si="5"/>
        <v>46</v>
      </c>
      <c r="H119" s="38" t="str">
        <f t="shared" si="6"/>
        <v>Hampton East</v>
      </c>
      <c r="I119" s="36">
        <f t="shared" si="7"/>
        <v>245</v>
      </c>
      <c r="J119" s="58"/>
      <c r="K119" s="58"/>
      <c r="L119" s="58"/>
      <c r="M119" s="58"/>
    </row>
    <row r="120" spans="2:13" x14ac:dyDescent="0.45">
      <c r="B120" s="40">
        <v>112</v>
      </c>
      <c r="C120" s="41" t="s">
        <v>284</v>
      </c>
      <c r="D120" s="49">
        <f>VLOOKUP($B120,'Suburbs Social H 2021'!$A$5:$PW$5312,'Metro Suburbs'!$Q$4)</f>
        <v>137</v>
      </c>
      <c r="E120" s="60"/>
      <c r="F120" s="36">
        <f t="shared" si="4"/>
        <v>137.0112</v>
      </c>
      <c r="G120" s="37">
        <f t="shared" si="5"/>
        <v>177</v>
      </c>
      <c r="H120" s="38" t="str">
        <f t="shared" si="6"/>
        <v>Bayswater North</v>
      </c>
      <c r="I120" s="36">
        <f t="shared" si="7"/>
        <v>245</v>
      </c>
      <c r="J120" s="58"/>
      <c r="K120" s="58"/>
      <c r="L120" s="58"/>
      <c r="M120" s="58"/>
    </row>
    <row r="121" spans="2:13" x14ac:dyDescent="0.45">
      <c r="B121" s="40">
        <v>113</v>
      </c>
      <c r="C121" s="41" t="s">
        <v>764</v>
      </c>
      <c r="D121" s="49">
        <f>VLOOKUP($B121,'Suburbs Social H 2021'!$A$5:$PW$5312,'Metro Suburbs'!$Q$4)</f>
        <v>233</v>
      </c>
      <c r="E121" s="60"/>
      <c r="F121" s="36">
        <f t="shared" si="4"/>
        <v>233.01130000000001</v>
      </c>
      <c r="G121" s="37">
        <f t="shared" si="5"/>
        <v>118</v>
      </c>
      <c r="H121" s="38" t="str">
        <f t="shared" si="6"/>
        <v>Williamstown</v>
      </c>
      <c r="I121" s="36">
        <f t="shared" si="7"/>
        <v>244</v>
      </c>
      <c r="J121" s="58"/>
      <c r="K121" s="58"/>
      <c r="L121" s="58"/>
      <c r="M121" s="58"/>
    </row>
    <row r="122" spans="2:13" x14ac:dyDescent="0.45">
      <c r="B122" s="40">
        <v>114</v>
      </c>
      <c r="C122" s="41" t="s">
        <v>285</v>
      </c>
      <c r="D122" s="49">
        <f>VLOOKUP($B122,'Suburbs Social H 2021'!$A$5:$PW$5312,'Metro Suburbs'!$Q$4)</f>
        <v>197</v>
      </c>
      <c r="E122" s="60"/>
      <c r="F122" s="36">
        <f t="shared" si="4"/>
        <v>197.01140000000001</v>
      </c>
      <c r="G122" s="37">
        <f t="shared" si="5"/>
        <v>131</v>
      </c>
      <c r="H122" s="38" t="str">
        <f t="shared" si="6"/>
        <v>Windsor</v>
      </c>
      <c r="I122" s="36">
        <f t="shared" si="7"/>
        <v>242</v>
      </c>
      <c r="J122" s="58"/>
      <c r="K122" s="58"/>
      <c r="L122" s="58"/>
      <c r="M122" s="58"/>
    </row>
    <row r="123" spans="2:13" x14ac:dyDescent="0.45">
      <c r="B123" s="40">
        <v>115</v>
      </c>
      <c r="C123" s="41" t="s">
        <v>286</v>
      </c>
      <c r="D123" s="49">
        <f>VLOOKUP($B123,'Suburbs Social H 2021'!$A$5:$PW$5312,'Metro Suburbs'!$Q$4)</f>
        <v>653</v>
      </c>
      <c r="E123" s="60"/>
      <c r="F123" s="36">
        <f t="shared" si="4"/>
        <v>653.01149999999996</v>
      </c>
      <c r="G123" s="37">
        <f t="shared" si="5"/>
        <v>23</v>
      </c>
      <c r="H123" s="38" t="str">
        <f t="shared" si="6"/>
        <v>Caroline Springs</v>
      </c>
      <c r="I123" s="36">
        <f t="shared" si="7"/>
        <v>242</v>
      </c>
      <c r="J123" s="58"/>
      <c r="K123" s="58"/>
      <c r="L123" s="58"/>
      <c r="M123" s="58"/>
    </row>
    <row r="124" spans="2:13" x14ac:dyDescent="0.45">
      <c r="B124" s="40">
        <v>116</v>
      </c>
      <c r="C124" s="41" t="s">
        <v>287</v>
      </c>
      <c r="D124" s="49">
        <f>VLOOKUP($B124,'Suburbs Social H 2021'!$A$5:$PW$5312,'Metro Suburbs'!$Q$4)</f>
        <v>343</v>
      </c>
      <c r="E124" s="60"/>
      <c r="F124" s="36">
        <f t="shared" si="4"/>
        <v>343.01159999999999</v>
      </c>
      <c r="G124" s="37">
        <f t="shared" si="5"/>
        <v>69</v>
      </c>
      <c r="H124" s="38" t="str">
        <f t="shared" si="6"/>
        <v>Brighton East</v>
      </c>
      <c r="I124" s="36">
        <f t="shared" si="7"/>
        <v>240</v>
      </c>
      <c r="J124" s="58"/>
      <c r="K124" s="58"/>
      <c r="L124" s="58"/>
      <c r="M124" s="58"/>
    </row>
    <row r="125" spans="2:13" x14ac:dyDescent="0.45">
      <c r="B125" s="40">
        <v>117</v>
      </c>
      <c r="C125" s="41" t="s">
        <v>288</v>
      </c>
      <c r="D125" s="49">
        <f>VLOOKUP($B125,'Suburbs Social H 2021'!$A$5:$PW$5312,'Metro Suburbs'!$Q$4)</f>
        <v>289</v>
      </c>
      <c r="E125" s="60"/>
      <c r="F125" s="36">
        <f t="shared" si="4"/>
        <v>289.01170000000002</v>
      </c>
      <c r="G125" s="37">
        <f t="shared" si="5"/>
        <v>88</v>
      </c>
      <c r="H125" s="38" t="str">
        <f t="shared" si="6"/>
        <v>Portland</v>
      </c>
      <c r="I125" s="36">
        <f t="shared" si="7"/>
        <v>237</v>
      </c>
      <c r="J125" s="58"/>
      <c r="K125" s="58"/>
      <c r="L125" s="58"/>
      <c r="M125" s="58"/>
    </row>
    <row r="126" spans="2:13" x14ac:dyDescent="0.45">
      <c r="B126" s="40">
        <v>118</v>
      </c>
      <c r="C126" s="41" t="s">
        <v>567</v>
      </c>
      <c r="D126" s="49">
        <f>VLOOKUP($B126,'Suburbs Social H 2021'!$A$5:$PW$5312,'Metro Suburbs'!$Q$4)</f>
        <v>122</v>
      </c>
      <c r="E126" s="60"/>
      <c r="F126" s="36">
        <f t="shared" si="4"/>
        <v>122.01179999999999</v>
      </c>
      <c r="G126" s="37">
        <f t="shared" si="5"/>
        <v>195</v>
      </c>
      <c r="H126" s="38" t="str">
        <f t="shared" si="6"/>
        <v>Churchill</v>
      </c>
      <c r="I126" s="36">
        <f t="shared" si="7"/>
        <v>233</v>
      </c>
      <c r="J126" s="58"/>
      <c r="K126" s="58"/>
      <c r="L126" s="58"/>
      <c r="M126" s="58"/>
    </row>
    <row r="127" spans="2:13" x14ac:dyDescent="0.45">
      <c r="B127" s="40">
        <v>119</v>
      </c>
      <c r="C127" s="41" t="s">
        <v>765</v>
      </c>
      <c r="D127" s="49">
        <f>VLOOKUP($B127,'Suburbs Social H 2021'!$A$5:$PW$5312,'Metro Suburbs'!$Q$4)</f>
        <v>50</v>
      </c>
      <c r="E127" s="60"/>
      <c r="F127" s="36">
        <f t="shared" si="4"/>
        <v>50.011899999999997</v>
      </c>
      <c r="G127" s="37">
        <f t="shared" si="5"/>
        <v>328</v>
      </c>
      <c r="H127" s="38" t="str">
        <f t="shared" si="6"/>
        <v>Seymour</v>
      </c>
      <c r="I127" s="36">
        <f t="shared" si="7"/>
        <v>232</v>
      </c>
      <c r="J127" s="58"/>
      <c r="K127" s="58"/>
      <c r="L127" s="58"/>
      <c r="M127" s="58"/>
    </row>
    <row r="128" spans="2:13" x14ac:dyDescent="0.45">
      <c r="B128" s="40">
        <v>120</v>
      </c>
      <c r="C128" s="41" t="s">
        <v>289</v>
      </c>
      <c r="D128" s="49">
        <f>VLOOKUP($B128,'Suburbs Social H 2021'!$A$5:$PW$5312,'Metro Suburbs'!$Q$4)</f>
        <v>187</v>
      </c>
      <c r="E128" s="60"/>
      <c r="F128" s="36">
        <f t="shared" si="4"/>
        <v>187.012</v>
      </c>
      <c r="G128" s="37">
        <f t="shared" si="5"/>
        <v>137</v>
      </c>
      <c r="H128" s="38" t="str">
        <f t="shared" si="6"/>
        <v>Pakenham</v>
      </c>
      <c r="I128" s="36">
        <f t="shared" si="7"/>
        <v>230</v>
      </c>
      <c r="J128" s="58"/>
      <c r="K128" s="58"/>
      <c r="L128" s="58"/>
      <c r="M128" s="58"/>
    </row>
    <row r="129" spans="2:13" x14ac:dyDescent="0.45">
      <c r="B129" s="40">
        <v>121</v>
      </c>
      <c r="C129" s="41" t="s">
        <v>569</v>
      </c>
      <c r="D129" s="49">
        <f>VLOOKUP($B129,'Suburbs Social H 2021'!$A$5:$PW$5312,'Metro Suburbs'!$Q$4)</f>
        <v>85</v>
      </c>
      <c r="E129" s="60"/>
      <c r="F129" s="36">
        <f t="shared" si="4"/>
        <v>85.012100000000004</v>
      </c>
      <c r="G129" s="37">
        <f t="shared" si="5"/>
        <v>261</v>
      </c>
      <c r="H129" s="38" t="str">
        <f t="shared" si="6"/>
        <v>Box Hill South</v>
      </c>
      <c r="I129" s="36">
        <f t="shared" si="7"/>
        <v>229</v>
      </c>
      <c r="J129" s="58"/>
      <c r="K129" s="58"/>
      <c r="L129" s="58"/>
      <c r="M129" s="58"/>
    </row>
    <row r="130" spans="2:13" x14ac:dyDescent="0.45">
      <c r="B130" s="40">
        <v>122</v>
      </c>
      <c r="C130" s="41" t="s">
        <v>570</v>
      </c>
      <c r="D130" s="49">
        <f>VLOOKUP($B130,'Suburbs Social H 2021'!$A$5:$PW$5312,'Metro Suburbs'!$Q$4)</f>
        <v>257</v>
      </c>
      <c r="E130" s="60"/>
      <c r="F130" s="36">
        <f t="shared" si="4"/>
        <v>257.01220000000001</v>
      </c>
      <c r="G130" s="37">
        <f t="shared" si="5"/>
        <v>105</v>
      </c>
      <c r="H130" s="38" t="str">
        <f t="shared" si="6"/>
        <v>Moonee Ponds</v>
      </c>
      <c r="I130" s="36">
        <f t="shared" si="7"/>
        <v>227</v>
      </c>
      <c r="J130" s="58"/>
      <c r="K130" s="58"/>
      <c r="L130" s="58"/>
      <c r="M130" s="58"/>
    </row>
    <row r="131" spans="2:13" x14ac:dyDescent="0.45">
      <c r="B131" s="40">
        <v>123</v>
      </c>
      <c r="C131" s="41" t="s">
        <v>290</v>
      </c>
      <c r="D131" s="49">
        <f>VLOOKUP($B131,'Suburbs Social H 2021'!$A$5:$PW$5312,'Metro Suburbs'!$Q$4)</f>
        <v>733</v>
      </c>
      <c r="E131" s="60"/>
      <c r="F131" s="36">
        <f t="shared" si="4"/>
        <v>733.01229999999998</v>
      </c>
      <c r="G131" s="37">
        <f t="shared" si="5"/>
        <v>17</v>
      </c>
      <c r="H131" s="38" t="str">
        <f t="shared" si="6"/>
        <v>Altona</v>
      </c>
      <c r="I131" s="36">
        <f t="shared" si="7"/>
        <v>223</v>
      </c>
      <c r="J131" s="58"/>
      <c r="K131" s="58"/>
      <c r="L131" s="58"/>
      <c r="M131" s="58"/>
    </row>
    <row r="132" spans="2:13" x14ac:dyDescent="0.45">
      <c r="B132" s="40">
        <v>124</v>
      </c>
      <c r="C132" s="41" t="s">
        <v>291</v>
      </c>
      <c r="D132" s="49">
        <f>VLOOKUP($B132,'Suburbs Social H 2021'!$A$5:$PW$5312,'Metro Suburbs'!$Q$4)</f>
        <v>272</v>
      </c>
      <c r="E132" s="60"/>
      <c r="F132" s="36">
        <f t="shared" si="4"/>
        <v>272.01240000000001</v>
      </c>
      <c r="G132" s="37">
        <f t="shared" si="5"/>
        <v>95</v>
      </c>
      <c r="H132" s="38" t="str">
        <f t="shared" si="6"/>
        <v>Prahran</v>
      </c>
      <c r="I132" s="36">
        <f t="shared" si="7"/>
        <v>218</v>
      </c>
      <c r="J132" s="58"/>
      <c r="K132" s="58"/>
      <c r="L132" s="58"/>
      <c r="M132" s="58"/>
    </row>
    <row r="133" spans="2:13" x14ac:dyDescent="0.45">
      <c r="B133" s="40">
        <v>125</v>
      </c>
      <c r="C133" s="41" t="s">
        <v>766</v>
      </c>
      <c r="D133" s="49">
        <f>VLOOKUP($B133,'Suburbs Social H 2021'!$A$5:$PW$5312,'Metro Suburbs'!$Q$4)</f>
        <v>36</v>
      </c>
      <c r="E133" s="60"/>
      <c r="F133" s="36">
        <f t="shared" si="4"/>
        <v>36.012500000000003</v>
      </c>
      <c r="G133" s="37">
        <f t="shared" si="5"/>
        <v>366</v>
      </c>
      <c r="H133" s="38" t="str">
        <f t="shared" si="6"/>
        <v>Warragul</v>
      </c>
      <c r="I133" s="36">
        <f t="shared" si="7"/>
        <v>216</v>
      </c>
      <c r="J133" s="58"/>
      <c r="K133" s="58"/>
      <c r="L133" s="58"/>
      <c r="M133" s="58"/>
    </row>
    <row r="134" spans="2:13" x14ac:dyDescent="0.45">
      <c r="B134" s="40">
        <v>126</v>
      </c>
      <c r="C134" s="41" t="s">
        <v>571</v>
      </c>
      <c r="D134" s="49">
        <f>VLOOKUP($B134,'Suburbs Social H 2021'!$A$5:$PW$5312,'Metro Suburbs'!$Q$4)</f>
        <v>91</v>
      </c>
      <c r="E134" s="60"/>
      <c r="F134" s="36">
        <f t="shared" si="4"/>
        <v>91.012600000000006</v>
      </c>
      <c r="G134" s="37">
        <f t="shared" si="5"/>
        <v>251</v>
      </c>
      <c r="H134" s="38" t="str">
        <f t="shared" si="6"/>
        <v>Forest Hill</v>
      </c>
      <c r="I134" s="36">
        <f t="shared" si="7"/>
        <v>216</v>
      </c>
      <c r="J134" s="58"/>
      <c r="K134" s="58"/>
      <c r="L134" s="58"/>
      <c r="M134" s="58"/>
    </row>
    <row r="135" spans="2:13" x14ac:dyDescent="0.45">
      <c r="B135" s="40">
        <v>127</v>
      </c>
      <c r="C135" s="41" t="s">
        <v>572</v>
      </c>
      <c r="D135" s="49">
        <f>VLOOKUP($B135,'Suburbs Social H 2021'!$A$5:$PW$5312,'Metro Suburbs'!$Q$4)</f>
        <v>439</v>
      </c>
      <c r="E135" s="60"/>
      <c r="F135" s="36">
        <f t="shared" si="4"/>
        <v>439.0127</v>
      </c>
      <c r="G135" s="37">
        <f t="shared" si="5"/>
        <v>49</v>
      </c>
      <c r="H135" s="38" t="str">
        <f t="shared" si="6"/>
        <v>Balaclava</v>
      </c>
      <c r="I135" s="36">
        <f t="shared" si="7"/>
        <v>216</v>
      </c>
      <c r="J135" s="58"/>
      <c r="K135" s="58"/>
      <c r="L135" s="58"/>
      <c r="M135" s="58"/>
    </row>
    <row r="136" spans="2:13" x14ac:dyDescent="0.45">
      <c r="B136" s="40">
        <v>128</v>
      </c>
      <c r="C136" s="41" t="s">
        <v>573</v>
      </c>
      <c r="D136" s="49">
        <f>VLOOKUP($B136,'Suburbs Social H 2021'!$A$5:$PW$5312,'Metro Suburbs'!$Q$4)</f>
        <v>37</v>
      </c>
      <c r="E136" s="60"/>
      <c r="F136" s="36">
        <f t="shared" si="4"/>
        <v>37.012799999999999</v>
      </c>
      <c r="G136" s="37">
        <f t="shared" si="5"/>
        <v>362</v>
      </c>
      <c r="H136" s="38" t="str">
        <f t="shared" si="6"/>
        <v>Mooroopna</v>
      </c>
      <c r="I136" s="36">
        <f t="shared" si="7"/>
        <v>211</v>
      </c>
      <c r="J136" s="58"/>
      <c r="K136" s="58"/>
      <c r="L136" s="58"/>
      <c r="M136" s="58"/>
    </row>
    <row r="137" spans="2:13" x14ac:dyDescent="0.45">
      <c r="B137" s="40">
        <v>129</v>
      </c>
      <c r="C137" s="41" t="s">
        <v>767</v>
      </c>
      <c r="D137" s="49">
        <f>VLOOKUP($B137,'Suburbs Social H 2021'!$A$5:$PW$5312,'Metro Suburbs'!$Q$4)</f>
        <v>939</v>
      </c>
      <c r="E137" s="60"/>
      <c r="F137" s="36">
        <f t="shared" si="4"/>
        <v>939.01289999999995</v>
      </c>
      <c r="G137" s="37">
        <f t="shared" si="5"/>
        <v>5</v>
      </c>
      <c r="H137" s="38" t="str">
        <f t="shared" si="6"/>
        <v>Epping</v>
      </c>
      <c r="I137" s="36">
        <f t="shared" si="7"/>
        <v>203</v>
      </c>
      <c r="J137" s="58"/>
      <c r="K137" s="58"/>
      <c r="L137" s="58"/>
      <c r="M137" s="58"/>
    </row>
    <row r="138" spans="2:13" x14ac:dyDescent="0.45">
      <c r="B138" s="40">
        <v>130</v>
      </c>
      <c r="C138" s="41" t="s">
        <v>294</v>
      </c>
      <c r="D138" s="49">
        <f>VLOOKUP($B138,'Suburbs Social H 2021'!$A$5:$PW$5312,'Metro Suburbs'!$Q$4)</f>
        <v>154</v>
      </c>
      <c r="E138" s="60"/>
      <c r="F138" s="36">
        <f t="shared" ref="F138:F201" si="8">D138+0.0001*B138</f>
        <v>154.01300000000001</v>
      </c>
      <c r="G138" s="37">
        <f t="shared" ref="G138:G201" si="9">RANK(F138,F$9:F$536)</f>
        <v>163</v>
      </c>
      <c r="H138" s="38" t="str">
        <f t="shared" ref="H138:H201" si="10">VLOOKUP(MATCH(B138,$G$9:$G$532,0),$B$9:$D$536,2)</f>
        <v>Burwood East</v>
      </c>
      <c r="I138" s="36">
        <f t="shared" ref="I138:I201" si="11">VLOOKUP(MATCH(B138,$G$9:$G$5327,0),$B$9:$D$536,3)</f>
        <v>199</v>
      </c>
      <c r="J138" s="58"/>
      <c r="K138" s="58"/>
      <c r="L138" s="58"/>
      <c r="M138" s="58"/>
    </row>
    <row r="139" spans="2:13" x14ac:dyDescent="0.45">
      <c r="B139" s="40">
        <v>131</v>
      </c>
      <c r="C139" s="41" t="s">
        <v>574</v>
      </c>
      <c r="D139" s="49">
        <f>VLOOKUP($B139,'Suburbs Social H 2021'!$A$5:$PW$5312,'Metro Suburbs'!$Q$4)</f>
        <v>783</v>
      </c>
      <c r="E139" s="60"/>
      <c r="F139" s="36">
        <f t="shared" si="8"/>
        <v>783.01310000000001</v>
      </c>
      <c r="G139" s="37">
        <f t="shared" si="9"/>
        <v>11</v>
      </c>
      <c r="H139" s="38" t="str">
        <f t="shared" si="10"/>
        <v>Clarinda</v>
      </c>
      <c r="I139" s="36">
        <f t="shared" si="11"/>
        <v>197</v>
      </c>
      <c r="J139" s="58"/>
      <c r="K139" s="58"/>
      <c r="L139" s="58"/>
      <c r="M139" s="58"/>
    </row>
    <row r="140" spans="2:13" x14ac:dyDescent="0.45">
      <c r="B140" s="40">
        <v>132</v>
      </c>
      <c r="C140" s="41" t="s">
        <v>575</v>
      </c>
      <c r="D140" s="49">
        <f>VLOOKUP($B140,'Suburbs Social H 2021'!$A$5:$PW$5312,'Metro Suburbs'!$Q$4)</f>
        <v>71</v>
      </c>
      <c r="E140" s="60"/>
      <c r="F140" s="36">
        <f t="shared" si="8"/>
        <v>71.013199999999998</v>
      </c>
      <c r="G140" s="37">
        <f t="shared" si="9"/>
        <v>288</v>
      </c>
      <c r="H140" s="38" t="str">
        <f t="shared" si="10"/>
        <v>Frankston North</v>
      </c>
      <c r="I140" s="36">
        <f t="shared" si="11"/>
        <v>195</v>
      </c>
      <c r="J140" s="58"/>
      <c r="K140" s="58"/>
      <c r="L140" s="58"/>
      <c r="M140" s="58"/>
    </row>
    <row r="141" spans="2:13" x14ac:dyDescent="0.45">
      <c r="B141" s="40">
        <v>133</v>
      </c>
      <c r="C141" s="41" t="s">
        <v>576</v>
      </c>
      <c r="D141" s="49">
        <f>VLOOKUP($B141,'Suburbs Social H 2021'!$A$5:$PW$5312,'Metro Suburbs'!$Q$4)</f>
        <v>183</v>
      </c>
      <c r="E141" s="60"/>
      <c r="F141" s="36">
        <f t="shared" si="8"/>
        <v>183.01329999999999</v>
      </c>
      <c r="G141" s="37">
        <f t="shared" si="9"/>
        <v>141</v>
      </c>
      <c r="H141" s="38" t="str">
        <f t="shared" si="10"/>
        <v>Melbourne</v>
      </c>
      <c r="I141" s="36">
        <f t="shared" si="11"/>
        <v>194</v>
      </c>
      <c r="J141" s="58"/>
      <c r="K141" s="58"/>
      <c r="L141" s="58"/>
      <c r="M141" s="58"/>
    </row>
    <row r="142" spans="2:13" x14ac:dyDescent="0.45">
      <c r="B142" s="40">
        <v>134</v>
      </c>
      <c r="C142" s="41" t="s">
        <v>295</v>
      </c>
      <c r="D142" s="49">
        <f>VLOOKUP($B142,'Suburbs Social H 2021'!$A$5:$PW$5312,'Metro Suburbs'!$Q$4)</f>
        <v>859</v>
      </c>
      <c r="E142" s="60"/>
      <c r="F142" s="36">
        <f t="shared" si="8"/>
        <v>859.01340000000005</v>
      </c>
      <c r="G142" s="37">
        <f t="shared" si="9"/>
        <v>6</v>
      </c>
      <c r="H142" s="38" t="str">
        <f t="shared" si="10"/>
        <v>Hamilton</v>
      </c>
      <c r="I142" s="36">
        <f t="shared" si="11"/>
        <v>193</v>
      </c>
      <c r="J142" s="58"/>
      <c r="K142" s="58"/>
      <c r="L142" s="58"/>
      <c r="M142" s="58"/>
    </row>
    <row r="143" spans="2:13" x14ac:dyDescent="0.45">
      <c r="B143" s="40">
        <v>135</v>
      </c>
      <c r="C143" s="41" t="s">
        <v>296</v>
      </c>
      <c r="D143" s="49">
        <f>VLOOKUP($B143,'Suburbs Social H 2021'!$A$5:$PW$5312,'Metro Suburbs'!$Q$4)</f>
        <v>589</v>
      </c>
      <c r="E143" s="60"/>
      <c r="F143" s="36">
        <f t="shared" si="8"/>
        <v>589.01350000000002</v>
      </c>
      <c r="G143" s="37">
        <f t="shared" si="9"/>
        <v>27</v>
      </c>
      <c r="H143" s="38" t="str">
        <f t="shared" si="10"/>
        <v>Balwyn</v>
      </c>
      <c r="I143" s="36">
        <f t="shared" si="11"/>
        <v>192</v>
      </c>
      <c r="J143" s="58"/>
      <c r="K143" s="58"/>
      <c r="L143" s="58"/>
      <c r="M143" s="58"/>
    </row>
    <row r="144" spans="2:13" x14ac:dyDescent="0.45">
      <c r="B144" s="40">
        <v>136</v>
      </c>
      <c r="C144" s="41" t="s">
        <v>297</v>
      </c>
      <c r="D144" s="49">
        <f>VLOOKUP($B144,'Suburbs Social H 2021'!$A$5:$PW$5312,'Metro Suburbs'!$Q$4)</f>
        <v>182</v>
      </c>
      <c r="E144" s="60"/>
      <c r="F144" s="36">
        <f t="shared" si="8"/>
        <v>182.0136</v>
      </c>
      <c r="G144" s="37">
        <f t="shared" si="9"/>
        <v>142</v>
      </c>
      <c r="H144" s="38" t="str">
        <f t="shared" si="10"/>
        <v>Endeavour Hills</v>
      </c>
      <c r="I144" s="36">
        <f t="shared" si="11"/>
        <v>191</v>
      </c>
      <c r="J144" s="58"/>
      <c r="K144" s="58"/>
      <c r="L144" s="58"/>
      <c r="M144" s="58"/>
    </row>
    <row r="145" spans="2:13" x14ac:dyDescent="0.45">
      <c r="B145" s="40">
        <v>137</v>
      </c>
      <c r="C145" s="41" t="s">
        <v>298</v>
      </c>
      <c r="D145" s="49">
        <f>VLOOKUP($B145,'Suburbs Social H 2021'!$A$5:$PW$5312,'Metro Suburbs'!$Q$4)</f>
        <v>332</v>
      </c>
      <c r="E145" s="60"/>
      <c r="F145" s="36">
        <f t="shared" si="8"/>
        <v>332.01369999999997</v>
      </c>
      <c r="G145" s="37">
        <f t="shared" si="9"/>
        <v>71</v>
      </c>
      <c r="H145" s="38" t="str">
        <f t="shared" si="10"/>
        <v>Clyde North</v>
      </c>
      <c r="I145" s="36">
        <f t="shared" si="11"/>
        <v>187</v>
      </c>
      <c r="J145" s="58"/>
      <c r="K145" s="58"/>
      <c r="L145" s="58"/>
      <c r="M145" s="58"/>
    </row>
    <row r="146" spans="2:13" x14ac:dyDescent="0.45">
      <c r="B146" s="40">
        <v>138</v>
      </c>
      <c r="C146" s="41" t="s">
        <v>299</v>
      </c>
      <c r="D146" s="49">
        <f>VLOOKUP($B146,'Suburbs Social H 2021'!$A$5:$PW$5312,'Metro Suburbs'!$Q$4)</f>
        <v>279</v>
      </c>
      <c r="E146" s="60"/>
      <c r="F146" s="36">
        <f t="shared" si="8"/>
        <v>279.0138</v>
      </c>
      <c r="G146" s="37">
        <f t="shared" si="9"/>
        <v>92</v>
      </c>
      <c r="H146" s="38" t="str">
        <f t="shared" si="10"/>
        <v>Sunshine West</v>
      </c>
      <c r="I146" s="36">
        <f t="shared" si="11"/>
        <v>186</v>
      </c>
      <c r="J146" s="58"/>
      <c r="K146" s="58"/>
      <c r="L146" s="58"/>
      <c r="M146" s="58"/>
    </row>
    <row r="147" spans="2:13" x14ac:dyDescent="0.45">
      <c r="B147" s="40">
        <v>139</v>
      </c>
      <c r="C147" s="41" t="s">
        <v>577</v>
      </c>
      <c r="D147" s="49">
        <f>VLOOKUP($B147,'Suburbs Social H 2021'!$A$5:$PW$5312,'Metro Suburbs'!$Q$4)</f>
        <v>123</v>
      </c>
      <c r="E147" s="60"/>
      <c r="F147" s="36">
        <f t="shared" si="8"/>
        <v>123.01390000000001</v>
      </c>
      <c r="G147" s="37">
        <f t="shared" si="9"/>
        <v>193</v>
      </c>
      <c r="H147" s="38" t="str">
        <f t="shared" si="10"/>
        <v>Mill Park</v>
      </c>
      <c r="I147" s="36">
        <f t="shared" si="11"/>
        <v>184</v>
      </c>
      <c r="J147" s="58"/>
      <c r="K147" s="58"/>
      <c r="L147" s="58"/>
      <c r="M147" s="58"/>
    </row>
    <row r="148" spans="2:13" x14ac:dyDescent="0.45">
      <c r="B148" s="40">
        <v>140</v>
      </c>
      <c r="C148" s="41" t="s">
        <v>300</v>
      </c>
      <c r="D148" s="49">
        <f>VLOOKUP($B148,'Suburbs Social H 2021'!$A$5:$PW$5312,'Metro Suburbs'!$Q$4)</f>
        <v>64</v>
      </c>
      <c r="E148" s="60"/>
      <c r="F148" s="36">
        <f t="shared" si="8"/>
        <v>64.013999999999996</v>
      </c>
      <c r="G148" s="37">
        <f t="shared" si="9"/>
        <v>302</v>
      </c>
      <c r="H148" s="38" t="str">
        <f t="shared" si="10"/>
        <v>Narre Warren</v>
      </c>
      <c r="I148" s="36">
        <f t="shared" si="11"/>
        <v>183</v>
      </c>
      <c r="J148" s="58"/>
      <c r="K148" s="58"/>
      <c r="L148" s="58"/>
      <c r="M148" s="58"/>
    </row>
    <row r="149" spans="2:13" x14ac:dyDescent="0.45">
      <c r="B149" s="40">
        <v>141</v>
      </c>
      <c r="C149" s="41" t="s">
        <v>768</v>
      </c>
      <c r="D149" s="49">
        <f>VLOOKUP($B149,'Suburbs Social H 2021'!$A$5:$PW$5312,'Metro Suburbs'!$Q$4)</f>
        <v>695</v>
      </c>
      <c r="E149" s="60"/>
      <c r="F149" s="36">
        <f t="shared" si="8"/>
        <v>695.01409999999998</v>
      </c>
      <c r="G149" s="37">
        <f t="shared" si="9"/>
        <v>19</v>
      </c>
      <c r="H149" s="38" t="str">
        <f t="shared" si="10"/>
        <v>Cowes</v>
      </c>
      <c r="I149" s="36">
        <f t="shared" si="11"/>
        <v>183</v>
      </c>
      <c r="J149" s="58"/>
      <c r="K149" s="58"/>
      <c r="L149" s="58"/>
      <c r="M149" s="58"/>
    </row>
    <row r="150" spans="2:13" x14ac:dyDescent="0.45">
      <c r="B150" s="40">
        <v>142</v>
      </c>
      <c r="C150" s="41" t="s">
        <v>302</v>
      </c>
      <c r="D150" s="49">
        <f>VLOOKUP($B150,'Suburbs Social H 2021'!$A$5:$PW$5312,'Metro Suburbs'!$Q$4)</f>
        <v>100</v>
      </c>
      <c r="E150" s="60"/>
      <c r="F150" s="36">
        <f t="shared" si="8"/>
        <v>100.0142</v>
      </c>
      <c r="G150" s="37">
        <f t="shared" si="9"/>
        <v>230</v>
      </c>
      <c r="H150" s="38" t="str">
        <f t="shared" si="10"/>
        <v>Cranbourne East</v>
      </c>
      <c r="I150" s="36">
        <f t="shared" si="11"/>
        <v>182</v>
      </c>
      <c r="J150" s="58"/>
      <c r="K150" s="58"/>
      <c r="L150" s="58"/>
      <c r="M150" s="58"/>
    </row>
    <row r="151" spans="2:13" x14ac:dyDescent="0.45">
      <c r="B151" s="40">
        <v>143</v>
      </c>
      <c r="C151" s="41" t="s">
        <v>303</v>
      </c>
      <c r="D151" s="49">
        <f>VLOOKUP($B151,'Suburbs Social H 2021'!$A$5:$PW$5312,'Metro Suburbs'!$Q$4)</f>
        <v>126</v>
      </c>
      <c r="E151" s="60"/>
      <c r="F151" s="36">
        <f t="shared" si="8"/>
        <v>126.01430000000001</v>
      </c>
      <c r="G151" s="37">
        <f t="shared" si="9"/>
        <v>190</v>
      </c>
      <c r="H151" s="38" t="str">
        <f t="shared" si="10"/>
        <v>Golden Square</v>
      </c>
      <c r="I151" s="36">
        <f t="shared" si="11"/>
        <v>180</v>
      </c>
      <c r="J151" s="58"/>
      <c r="K151" s="58"/>
      <c r="L151" s="58"/>
      <c r="M151" s="58"/>
    </row>
    <row r="152" spans="2:13" x14ac:dyDescent="0.45">
      <c r="B152" s="40">
        <v>144</v>
      </c>
      <c r="C152" s="41" t="s">
        <v>304</v>
      </c>
      <c r="D152" s="49">
        <f>VLOOKUP($B152,'Suburbs Social H 2021'!$A$5:$PW$5312,'Metro Suburbs'!$Q$4)</f>
        <v>263</v>
      </c>
      <c r="E152" s="60"/>
      <c r="F152" s="36">
        <f t="shared" si="8"/>
        <v>263.01440000000002</v>
      </c>
      <c r="G152" s="37">
        <f t="shared" si="9"/>
        <v>101</v>
      </c>
      <c r="H152" s="38" t="str">
        <f t="shared" si="10"/>
        <v>Newborough</v>
      </c>
      <c r="I152" s="36">
        <f t="shared" si="11"/>
        <v>176</v>
      </c>
      <c r="J152" s="58"/>
      <c r="K152" s="58"/>
      <c r="L152" s="58"/>
      <c r="M152" s="58"/>
    </row>
    <row r="153" spans="2:13" x14ac:dyDescent="0.45">
      <c r="B153" s="40">
        <v>145</v>
      </c>
      <c r="C153" s="41" t="s">
        <v>305</v>
      </c>
      <c r="D153" s="49">
        <f>VLOOKUP($B153,'Suburbs Social H 2021'!$A$5:$PW$5312,'Metro Suburbs'!$Q$4)</f>
        <v>620</v>
      </c>
      <c r="E153" s="60"/>
      <c r="F153" s="36">
        <f t="shared" si="8"/>
        <v>620.0145</v>
      </c>
      <c r="G153" s="37">
        <f t="shared" si="9"/>
        <v>24</v>
      </c>
      <c r="H153" s="38" t="str">
        <f t="shared" si="10"/>
        <v>Maryborough</v>
      </c>
      <c r="I153" s="36">
        <f t="shared" si="11"/>
        <v>176</v>
      </c>
      <c r="J153" s="58"/>
      <c r="K153" s="58"/>
      <c r="L153" s="58"/>
      <c r="M153" s="58"/>
    </row>
    <row r="154" spans="2:13" x14ac:dyDescent="0.45">
      <c r="B154" s="40">
        <v>146</v>
      </c>
      <c r="C154" s="41" t="s">
        <v>306</v>
      </c>
      <c r="D154" s="49">
        <f>VLOOKUP($B154,'Suburbs Social H 2021'!$A$5:$PW$5312,'Metro Suburbs'!$Q$4)</f>
        <v>413</v>
      </c>
      <c r="E154" s="60"/>
      <c r="F154" s="36">
        <f t="shared" si="8"/>
        <v>413.01459999999997</v>
      </c>
      <c r="G154" s="37">
        <f t="shared" si="9"/>
        <v>55</v>
      </c>
      <c r="H154" s="38" t="str">
        <f t="shared" si="10"/>
        <v>Ballarat North</v>
      </c>
      <c r="I154" s="36">
        <f t="shared" si="11"/>
        <v>176</v>
      </c>
      <c r="J154" s="58"/>
      <c r="K154" s="58"/>
      <c r="L154" s="58"/>
      <c r="M154" s="58"/>
    </row>
    <row r="155" spans="2:13" x14ac:dyDescent="0.45">
      <c r="B155" s="40">
        <v>147</v>
      </c>
      <c r="C155" s="41" t="s">
        <v>307</v>
      </c>
      <c r="D155" s="49">
        <f>VLOOKUP($B155,'Suburbs Social H 2021'!$A$5:$PW$5312,'Metro Suburbs'!$Q$4)</f>
        <v>90</v>
      </c>
      <c r="E155" s="60"/>
      <c r="F155" s="36">
        <f t="shared" si="8"/>
        <v>90.014700000000005</v>
      </c>
      <c r="G155" s="37">
        <f t="shared" si="9"/>
        <v>255</v>
      </c>
      <c r="H155" s="38" t="str">
        <f t="shared" si="10"/>
        <v>Bulleen</v>
      </c>
      <c r="I155" s="36">
        <f t="shared" si="11"/>
        <v>173</v>
      </c>
      <c r="J155" s="58"/>
      <c r="K155" s="58"/>
      <c r="L155" s="58"/>
      <c r="M155" s="58"/>
    </row>
    <row r="156" spans="2:13" x14ac:dyDescent="0.45">
      <c r="B156" s="40">
        <v>148</v>
      </c>
      <c r="C156" s="41" t="s">
        <v>578</v>
      </c>
      <c r="D156" s="49">
        <f>VLOOKUP($B156,'Suburbs Social H 2021'!$A$5:$PW$5312,'Metro Suburbs'!$Q$4)</f>
        <v>49</v>
      </c>
      <c r="E156" s="60"/>
      <c r="F156" s="36">
        <f t="shared" si="8"/>
        <v>49.014800000000001</v>
      </c>
      <c r="G156" s="37">
        <f t="shared" si="9"/>
        <v>330</v>
      </c>
      <c r="H156" s="38" t="str">
        <f t="shared" si="10"/>
        <v>Long Gully</v>
      </c>
      <c r="I156" s="36">
        <f t="shared" si="11"/>
        <v>172</v>
      </c>
      <c r="J156" s="58"/>
      <c r="K156" s="58"/>
      <c r="L156" s="58"/>
      <c r="M156" s="58"/>
    </row>
    <row r="157" spans="2:13" x14ac:dyDescent="0.45">
      <c r="B157" s="40">
        <v>149</v>
      </c>
      <c r="C157" s="41" t="s">
        <v>308</v>
      </c>
      <c r="D157" s="49">
        <f>VLOOKUP($B157,'Suburbs Social H 2021'!$A$5:$PW$5312,'Metro Suburbs'!$Q$4)</f>
        <v>131</v>
      </c>
      <c r="E157" s="60"/>
      <c r="F157" s="36">
        <f t="shared" si="8"/>
        <v>131.01490000000001</v>
      </c>
      <c r="G157" s="37">
        <f t="shared" si="9"/>
        <v>182</v>
      </c>
      <c r="H157" s="38" t="str">
        <f t="shared" si="10"/>
        <v>Sunbury</v>
      </c>
      <c r="I157" s="36">
        <f t="shared" si="11"/>
        <v>169</v>
      </c>
      <c r="J157" s="58"/>
      <c r="K157" s="58"/>
      <c r="L157" s="58"/>
      <c r="M157" s="58"/>
    </row>
    <row r="158" spans="2:13" x14ac:dyDescent="0.45">
      <c r="B158" s="40">
        <v>150</v>
      </c>
      <c r="C158" s="41" t="s">
        <v>579</v>
      </c>
      <c r="D158" s="49">
        <f>VLOOKUP($B158,'Suburbs Social H 2021'!$A$5:$PW$5312,'Metro Suburbs'!$Q$4)</f>
        <v>133</v>
      </c>
      <c r="E158" s="60"/>
      <c r="F158" s="36">
        <f t="shared" si="8"/>
        <v>133.01499999999999</v>
      </c>
      <c r="G158" s="37">
        <f t="shared" si="9"/>
        <v>181</v>
      </c>
      <c r="H158" s="38" t="str">
        <f t="shared" si="10"/>
        <v>Albanvale</v>
      </c>
      <c r="I158" s="36">
        <f t="shared" si="11"/>
        <v>168</v>
      </c>
      <c r="J158" s="58"/>
      <c r="K158" s="58"/>
      <c r="L158" s="58"/>
      <c r="M158" s="58"/>
    </row>
    <row r="159" spans="2:13" x14ac:dyDescent="0.45">
      <c r="B159" s="40">
        <v>151</v>
      </c>
      <c r="C159" s="41" t="s">
        <v>309</v>
      </c>
      <c r="D159" s="49">
        <f>VLOOKUP($B159,'Suburbs Social H 2021'!$A$5:$PW$5312,'Metro Suburbs'!$Q$4)</f>
        <v>124</v>
      </c>
      <c r="E159" s="60"/>
      <c r="F159" s="36">
        <f t="shared" si="8"/>
        <v>124.0151</v>
      </c>
      <c r="G159" s="37">
        <f t="shared" si="9"/>
        <v>192</v>
      </c>
      <c r="H159" s="38" t="str">
        <f t="shared" si="10"/>
        <v>Albion</v>
      </c>
      <c r="I159" s="36">
        <f t="shared" si="11"/>
        <v>165</v>
      </c>
      <c r="J159" s="58"/>
      <c r="K159" s="58"/>
      <c r="L159" s="58"/>
      <c r="M159" s="58"/>
    </row>
    <row r="160" spans="2:13" x14ac:dyDescent="0.45">
      <c r="B160" s="40">
        <v>152</v>
      </c>
      <c r="C160" s="41" t="s">
        <v>580</v>
      </c>
      <c r="D160" s="49">
        <f>VLOOKUP($B160,'Suburbs Social H 2021'!$A$5:$PW$5312,'Metro Suburbs'!$Q$4)</f>
        <v>10</v>
      </c>
      <c r="E160" s="60"/>
      <c r="F160" s="36">
        <f t="shared" si="8"/>
        <v>10.0152</v>
      </c>
      <c r="G160" s="37">
        <f t="shared" si="9"/>
        <v>498</v>
      </c>
      <c r="H160" s="38" t="str">
        <f t="shared" si="10"/>
        <v>Hampton Park</v>
      </c>
      <c r="I160" s="36">
        <f t="shared" si="11"/>
        <v>163</v>
      </c>
      <c r="J160" s="58"/>
      <c r="K160" s="58"/>
      <c r="L160" s="58"/>
      <c r="M160" s="58"/>
    </row>
    <row r="161" spans="2:13" x14ac:dyDescent="0.45">
      <c r="B161" s="40">
        <v>153</v>
      </c>
      <c r="C161" s="41" t="s">
        <v>310</v>
      </c>
      <c r="D161" s="49">
        <f>VLOOKUP($B161,'Suburbs Social H 2021'!$A$5:$PW$5312,'Metro Suburbs'!$Q$4)</f>
        <v>57</v>
      </c>
      <c r="E161" s="60"/>
      <c r="F161" s="36">
        <f t="shared" si="8"/>
        <v>57.015300000000003</v>
      </c>
      <c r="G161" s="37">
        <f t="shared" si="9"/>
        <v>315</v>
      </c>
      <c r="H161" s="38" t="str">
        <f t="shared" si="10"/>
        <v>Hampton</v>
      </c>
      <c r="I161" s="36">
        <f t="shared" si="11"/>
        <v>163</v>
      </c>
      <c r="J161" s="58"/>
      <c r="K161" s="58"/>
      <c r="L161" s="58"/>
      <c r="M161" s="58"/>
    </row>
    <row r="162" spans="2:13" x14ac:dyDescent="0.45">
      <c r="B162" s="40">
        <v>154</v>
      </c>
      <c r="C162" s="41" t="s">
        <v>311</v>
      </c>
      <c r="D162" s="49">
        <f>VLOOKUP($B162,'Suburbs Social H 2021'!$A$5:$PW$5312,'Metro Suburbs'!$Q$4)</f>
        <v>37</v>
      </c>
      <c r="E162" s="60"/>
      <c r="F162" s="36">
        <f t="shared" si="8"/>
        <v>37.0154</v>
      </c>
      <c r="G162" s="37">
        <f t="shared" si="9"/>
        <v>361</v>
      </c>
      <c r="H162" s="38" t="str">
        <f t="shared" si="10"/>
        <v>Ballarat Central</v>
      </c>
      <c r="I162" s="36">
        <f t="shared" si="11"/>
        <v>163</v>
      </c>
      <c r="J162" s="58"/>
      <c r="K162" s="58"/>
      <c r="L162" s="58"/>
      <c r="M162" s="58"/>
    </row>
    <row r="163" spans="2:13" x14ac:dyDescent="0.45">
      <c r="B163" s="40">
        <v>155</v>
      </c>
      <c r="C163" s="41" t="s">
        <v>581</v>
      </c>
      <c r="D163" s="49">
        <f>VLOOKUP($B163,'Suburbs Social H 2021'!$A$5:$PW$5312,'Metro Suburbs'!$Q$4)</f>
        <v>16</v>
      </c>
      <c r="E163" s="60"/>
      <c r="F163" s="36">
        <f t="shared" si="8"/>
        <v>16.015499999999999</v>
      </c>
      <c r="G163" s="37">
        <f t="shared" si="9"/>
        <v>448</v>
      </c>
      <c r="H163" s="38" t="str">
        <f t="shared" si="10"/>
        <v>Essendon</v>
      </c>
      <c r="I163" s="36">
        <f t="shared" si="11"/>
        <v>160</v>
      </c>
      <c r="J163" s="58"/>
      <c r="K163" s="58"/>
      <c r="L163" s="58"/>
      <c r="M163" s="58"/>
    </row>
    <row r="164" spans="2:13" x14ac:dyDescent="0.45">
      <c r="B164" s="40">
        <v>156</v>
      </c>
      <c r="C164" s="41" t="s">
        <v>582</v>
      </c>
      <c r="D164" s="49">
        <f>VLOOKUP($B164,'Suburbs Social H 2021'!$A$5:$PW$5312,'Metro Suburbs'!$Q$4)</f>
        <v>8</v>
      </c>
      <c r="E164" s="60"/>
      <c r="F164" s="36">
        <f t="shared" si="8"/>
        <v>8.0155999999999992</v>
      </c>
      <c r="G164" s="37">
        <f t="shared" si="9"/>
        <v>516</v>
      </c>
      <c r="H164" s="38" t="str">
        <f t="shared" si="10"/>
        <v>Wonthaggi</v>
      </c>
      <c r="I164" s="36">
        <f t="shared" si="11"/>
        <v>158</v>
      </c>
      <c r="J164" s="58"/>
      <c r="K164" s="58"/>
      <c r="L164" s="58"/>
      <c r="M164" s="58"/>
    </row>
    <row r="165" spans="2:13" x14ac:dyDescent="0.45">
      <c r="B165" s="40">
        <v>157</v>
      </c>
      <c r="C165" s="41" t="s">
        <v>312</v>
      </c>
      <c r="D165" s="49">
        <f>VLOOKUP($B165,'Suburbs Social H 2021'!$A$5:$PW$5312,'Metro Suburbs'!$Q$4)</f>
        <v>106</v>
      </c>
      <c r="E165" s="60"/>
      <c r="F165" s="36">
        <f t="shared" si="8"/>
        <v>106.0157</v>
      </c>
      <c r="G165" s="37">
        <f t="shared" si="9"/>
        <v>218</v>
      </c>
      <c r="H165" s="38" t="str">
        <f t="shared" si="10"/>
        <v>Bell Park</v>
      </c>
      <c r="I165" s="36">
        <f t="shared" si="11"/>
        <v>158</v>
      </c>
      <c r="J165" s="58"/>
      <c r="K165" s="58"/>
      <c r="L165" s="58"/>
      <c r="M165" s="58"/>
    </row>
    <row r="166" spans="2:13" x14ac:dyDescent="0.45">
      <c r="B166" s="40">
        <v>158</v>
      </c>
      <c r="C166" s="41" t="s">
        <v>583</v>
      </c>
      <c r="D166" s="49">
        <f>VLOOKUP($B166,'Suburbs Social H 2021'!$A$5:$PW$5312,'Metro Suburbs'!$Q$4)</f>
        <v>34</v>
      </c>
      <c r="E166" s="60"/>
      <c r="F166" s="36">
        <f t="shared" si="8"/>
        <v>34.015799999999999</v>
      </c>
      <c r="G166" s="37">
        <f t="shared" si="9"/>
        <v>373</v>
      </c>
      <c r="H166" s="38" t="str">
        <f t="shared" si="10"/>
        <v>Avondale Heights</v>
      </c>
      <c r="I166" s="36">
        <f t="shared" si="11"/>
        <v>157</v>
      </c>
      <c r="J166" s="58"/>
      <c r="K166" s="58"/>
      <c r="L166" s="58"/>
      <c r="M166" s="58"/>
    </row>
    <row r="167" spans="2:13" x14ac:dyDescent="0.45">
      <c r="B167" s="40">
        <v>159</v>
      </c>
      <c r="C167" s="41" t="s">
        <v>313</v>
      </c>
      <c r="D167" s="49">
        <f>VLOOKUP($B167,'Suburbs Social H 2021'!$A$5:$PW$5312,'Metro Suburbs'!$Q$4)</f>
        <v>105</v>
      </c>
      <c r="E167" s="60"/>
      <c r="F167" s="36">
        <f t="shared" si="8"/>
        <v>105.0159</v>
      </c>
      <c r="G167" s="37">
        <f t="shared" si="9"/>
        <v>222</v>
      </c>
      <c r="H167" s="38" t="str">
        <f t="shared" si="10"/>
        <v>Rosebud</v>
      </c>
      <c r="I167" s="36">
        <f t="shared" si="11"/>
        <v>156</v>
      </c>
      <c r="J167" s="58"/>
      <c r="K167" s="58"/>
      <c r="L167" s="58"/>
      <c r="M167" s="58"/>
    </row>
    <row r="168" spans="2:13" x14ac:dyDescent="0.45">
      <c r="B168" s="40">
        <v>160</v>
      </c>
      <c r="C168" s="41" t="s">
        <v>314</v>
      </c>
      <c r="D168" s="49">
        <f>VLOOKUP($B168,'Suburbs Social H 2021'!$A$5:$PW$5312,'Metro Suburbs'!$Q$4)</f>
        <v>69</v>
      </c>
      <c r="E168" s="60"/>
      <c r="F168" s="36">
        <f t="shared" si="8"/>
        <v>69.016000000000005</v>
      </c>
      <c r="G168" s="37">
        <f t="shared" si="9"/>
        <v>293</v>
      </c>
      <c r="H168" s="38" t="str">
        <f t="shared" si="10"/>
        <v>Nunawading</v>
      </c>
      <c r="I168" s="36">
        <f t="shared" si="11"/>
        <v>156</v>
      </c>
      <c r="J168" s="58"/>
      <c r="K168" s="58"/>
      <c r="L168" s="58"/>
      <c r="M168" s="58"/>
    </row>
    <row r="169" spans="2:13" x14ac:dyDescent="0.45">
      <c r="B169" s="40">
        <v>161</v>
      </c>
      <c r="C169" s="41" t="s">
        <v>315</v>
      </c>
      <c r="D169" s="49">
        <f>VLOOKUP($B169,'Suburbs Social H 2021'!$A$5:$PW$5312,'Metro Suburbs'!$Q$4)</f>
        <v>20</v>
      </c>
      <c r="E169" s="60"/>
      <c r="F169" s="36">
        <f t="shared" si="8"/>
        <v>20.016100000000002</v>
      </c>
      <c r="G169" s="37">
        <f t="shared" si="9"/>
        <v>427</v>
      </c>
      <c r="H169" s="38" t="str">
        <f t="shared" si="10"/>
        <v>Hoppers Crossing</v>
      </c>
      <c r="I169" s="36">
        <f t="shared" si="11"/>
        <v>156</v>
      </c>
      <c r="J169" s="58"/>
      <c r="K169" s="58"/>
      <c r="L169" s="58"/>
      <c r="M169" s="58"/>
    </row>
    <row r="170" spans="2:13" x14ac:dyDescent="0.45">
      <c r="B170" s="40">
        <v>162</v>
      </c>
      <c r="C170" s="41" t="s">
        <v>316</v>
      </c>
      <c r="D170" s="49">
        <f>VLOOKUP($B170,'Suburbs Social H 2021'!$A$5:$PW$5312,'Metro Suburbs'!$Q$4)</f>
        <v>9</v>
      </c>
      <c r="E170" s="60"/>
      <c r="F170" s="36">
        <f t="shared" si="8"/>
        <v>9.0161999999999995</v>
      </c>
      <c r="G170" s="37">
        <f t="shared" si="9"/>
        <v>503</v>
      </c>
      <c r="H170" s="38" t="str">
        <f t="shared" si="10"/>
        <v>Kings Park</v>
      </c>
      <c r="I170" s="36">
        <f t="shared" si="11"/>
        <v>154</v>
      </c>
      <c r="J170" s="58"/>
      <c r="K170" s="58"/>
      <c r="L170" s="58"/>
      <c r="M170" s="58"/>
    </row>
    <row r="171" spans="2:13" x14ac:dyDescent="0.45">
      <c r="B171" s="40">
        <v>163</v>
      </c>
      <c r="C171" s="41" t="s">
        <v>317</v>
      </c>
      <c r="D171" s="49">
        <f>VLOOKUP($B171,'Suburbs Social H 2021'!$A$5:$PW$5312,'Metro Suburbs'!$Q$4)</f>
        <v>256</v>
      </c>
      <c r="E171" s="60"/>
      <c r="F171" s="36">
        <f t="shared" si="8"/>
        <v>256.0163</v>
      </c>
      <c r="G171" s="37">
        <f t="shared" si="9"/>
        <v>107</v>
      </c>
      <c r="H171" s="38" t="str">
        <f t="shared" si="10"/>
        <v>Coolaroo</v>
      </c>
      <c r="I171" s="36">
        <f t="shared" si="11"/>
        <v>154</v>
      </c>
      <c r="J171" s="58"/>
      <c r="K171" s="58"/>
      <c r="L171" s="58"/>
      <c r="M171" s="58"/>
    </row>
    <row r="172" spans="2:13" x14ac:dyDescent="0.45">
      <c r="B172" s="40">
        <v>164</v>
      </c>
      <c r="C172" s="41" t="s">
        <v>318</v>
      </c>
      <c r="D172" s="49">
        <f>VLOOKUP($B172,'Suburbs Social H 2021'!$A$5:$PW$5312,'Metro Suburbs'!$Q$4)</f>
        <v>43</v>
      </c>
      <c r="E172" s="60"/>
      <c r="F172" s="36">
        <f t="shared" si="8"/>
        <v>43.016399999999997</v>
      </c>
      <c r="G172" s="37">
        <f t="shared" si="9"/>
        <v>348</v>
      </c>
      <c r="H172" s="38" t="str">
        <f t="shared" si="10"/>
        <v>Alfredton</v>
      </c>
      <c r="I172" s="36">
        <f t="shared" si="11"/>
        <v>154</v>
      </c>
      <c r="J172" s="58"/>
      <c r="K172" s="58"/>
      <c r="L172" s="58"/>
      <c r="M172" s="58"/>
    </row>
    <row r="173" spans="2:13" x14ac:dyDescent="0.45">
      <c r="B173" s="40">
        <v>165</v>
      </c>
      <c r="C173" s="41" t="s">
        <v>584</v>
      </c>
      <c r="D173" s="49">
        <f>VLOOKUP($B173,'Suburbs Social H 2021'!$A$5:$PW$5312,'Metro Suburbs'!$Q$4)</f>
        <v>84</v>
      </c>
      <c r="E173" s="60"/>
      <c r="F173" s="36">
        <f t="shared" si="8"/>
        <v>84.016499999999994</v>
      </c>
      <c r="G173" s="37">
        <f t="shared" si="9"/>
        <v>265</v>
      </c>
      <c r="H173" s="38" t="str">
        <f t="shared" si="10"/>
        <v>Highett</v>
      </c>
      <c r="I173" s="36">
        <f t="shared" si="11"/>
        <v>152</v>
      </c>
      <c r="J173" s="58"/>
      <c r="K173" s="58"/>
      <c r="L173" s="58"/>
      <c r="M173" s="58"/>
    </row>
    <row r="174" spans="2:13" x14ac:dyDescent="0.45">
      <c r="B174" s="40">
        <v>166</v>
      </c>
      <c r="C174" s="41" t="s">
        <v>585</v>
      </c>
      <c r="D174" s="49">
        <f>VLOOKUP($B174,'Suburbs Social H 2021'!$A$5:$PW$5312,'Metro Suburbs'!$Q$4)</f>
        <v>11</v>
      </c>
      <c r="E174" s="60"/>
      <c r="F174" s="36">
        <f t="shared" si="8"/>
        <v>11.0166</v>
      </c>
      <c r="G174" s="37">
        <f t="shared" si="9"/>
        <v>487</v>
      </c>
      <c r="H174" s="38" t="str">
        <f t="shared" si="10"/>
        <v xml:space="preserve">Thomson </v>
      </c>
      <c r="I174" s="36">
        <f t="shared" si="11"/>
        <v>151</v>
      </c>
      <c r="J174" s="58"/>
      <c r="K174" s="58"/>
      <c r="L174" s="58"/>
      <c r="M174" s="58"/>
    </row>
    <row r="175" spans="2:13" x14ac:dyDescent="0.45">
      <c r="B175" s="40">
        <v>167</v>
      </c>
      <c r="C175" s="41" t="s">
        <v>769</v>
      </c>
      <c r="D175" s="49">
        <f>VLOOKUP($B175,'Suburbs Social H 2021'!$A$5:$PW$5312,'Metro Suburbs'!$Q$4)</f>
        <v>29</v>
      </c>
      <c r="E175" s="60"/>
      <c r="F175" s="36">
        <f t="shared" si="8"/>
        <v>29.0167</v>
      </c>
      <c r="G175" s="37">
        <f t="shared" si="9"/>
        <v>385</v>
      </c>
      <c r="H175" s="38" t="str">
        <f t="shared" si="10"/>
        <v>Bellfield</v>
      </c>
      <c r="I175" s="36">
        <f t="shared" si="11"/>
        <v>151</v>
      </c>
      <c r="J175" s="58"/>
      <c r="K175" s="58"/>
      <c r="L175" s="58"/>
      <c r="M175" s="58"/>
    </row>
    <row r="176" spans="2:13" x14ac:dyDescent="0.45">
      <c r="B176" s="40">
        <v>168</v>
      </c>
      <c r="C176" s="41" t="s">
        <v>587</v>
      </c>
      <c r="D176" s="49">
        <f>VLOOKUP($B176,'Suburbs Social H 2021'!$A$5:$PW$5312,'Metro Suburbs'!$Q$4)</f>
        <v>122</v>
      </c>
      <c r="E176" s="60"/>
      <c r="F176" s="36">
        <f t="shared" si="8"/>
        <v>122.0168</v>
      </c>
      <c r="G176" s="37">
        <f t="shared" si="9"/>
        <v>194</v>
      </c>
      <c r="H176" s="38" t="str">
        <f t="shared" si="10"/>
        <v>Melton South</v>
      </c>
      <c r="I176" s="36">
        <f t="shared" si="11"/>
        <v>148</v>
      </c>
      <c r="J176" s="58"/>
      <c r="K176" s="58"/>
      <c r="L176" s="58"/>
      <c r="M176" s="58"/>
    </row>
    <row r="177" spans="2:13" x14ac:dyDescent="0.45">
      <c r="B177" s="40">
        <v>169</v>
      </c>
      <c r="C177" s="41" t="s">
        <v>588</v>
      </c>
      <c r="D177" s="49">
        <f>VLOOKUP($B177,'Suburbs Social H 2021'!$A$5:$PW$5312,'Metro Suburbs'!$Q$4)</f>
        <v>77</v>
      </c>
      <c r="E177" s="60"/>
      <c r="F177" s="36">
        <f t="shared" si="8"/>
        <v>77.016900000000007</v>
      </c>
      <c r="G177" s="37">
        <f t="shared" si="9"/>
        <v>279</v>
      </c>
      <c r="H177" s="38" t="str">
        <f t="shared" si="10"/>
        <v>Westmeadows</v>
      </c>
      <c r="I177" s="36">
        <f t="shared" si="11"/>
        <v>142</v>
      </c>
      <c r="J177" s="58"/>
      <c r="K177" s="58"/>
      <c r="L177" s="58"/>
      <c r="M177" s="58"/>
    </row>
    <row r="178" spans="2:13" x14ac:dyDescent="0.45">
      <c r="B178" s="40">
        <v>170</v>
      </c>
      <c r="C178" s="41" t="s">
        <v>589</v>
      </c>
      <c r="D178" s="49">
        <f>VLOOKUP($B178,'Suburbs Social H 2021'!$A$5:$PW$5312,'Metro Suburbs'!$Q$4)</f>
        <v>57</v>
      </c>
      <c r="E178" s="60"/>
      <c r="F178" s="36">
        <f t="shared" si="8"/>
        <v>57.017000000000003</v>
      </c>
      <c r="G178" s="37">
        <f t="shared" si="9"/>
        <v>314</v>
      </c>
      <c r="H178" s="38" t="str">
        <f t="shared" si="10"/>
        <v>West Footscray</v>
      </c>
      <c r="I178" s="36">
        <f t="shared" si="11"/>
        <v>142</v>
      </c>
      <c r="J178" s="58"/>
      <c r="K178" s="58"/>
      <c r="L178" s="58"/>
      <c r="M178" s="58"/>
    </row>
    <row r="179" spans="2:13" x14ac:dyDescent="0.45">
      <c r="B179" s="40">
        <v>171</v>
      </c>
      <c r="C179" s="41" t="s">
        <v>590</v>
      </c>
      <c r="D179" s="49">
        <f>VLOOKUP($B179,'Suburbs Social H 2021'!$A$5:$PW$5312,'Metro Suburbs'!$Q$4)</f>
        <v>48</v>
      </c>
      <c r="E179" s="60"/>
      <c r="F179" s="36">
        <f t="shared" si="8"/>
        <v>48.017099999999999</v>
      </c>
      <c r="G179" s="37">
        <f t="shared" si="9"/>
        <v>336</v>
      </c>
      <c r="H179" s="38" t="str">
        <f t="shared" si="10"/>
        <v>Beechworth</v>
      </c>
      <c r="I179" s="36">
        <f t="shared" si="11"/>
        <v>142</v>
      </c>
      <c r="J179" s="58"/>
      <c r="K179" s="58"/>
      <c r="L179" s="58"/>
      <c r="M179" s="58"/>
    </row>
    <row r="180" spans="2:13" x14ac:dyDescent="0.45">
      <c r="B180" s="40">
        <v>172</v>
      </c>
      <c r="C180" s="41" t="s">
        <v>770</v>
      </c>
      <c r="D180" s="49">
        <f>VLOOKUP($B180,'Suburbs Social H 2021'!$A$5:$PW$5312,'Metro Suburbs'!$Q$4)</f>
        <v>19</v>
      </c>
      <c r="E180" s="60"/>
      <c r="F180" s="36">
        <f t="shared" si="8"/>
        <v>19.017199999999999</v>
      </c>
      <c r="G180" s="37">
        <f t="shared" si="9"/>
        <v>433</v>
      </c>
      <c r="H180" s="38" t="str">
        <f t="shared" si="10"/>
        <v>Airport West</v>
      </c>
      <c r="I180" s="36">
        <f t="shared" si="11"/>
        <v>142</v>
      </c>
      <c r="J180" s="58"/>
      <c r="K180" s="58"/>
      <c r="L180" s="58"/>
      <c r="M180" s="58"/>
    </row>
    <row r="181" spans="2:13" x14ac:dyDescent="0.45">
      <c r="B181" s="40">
        <v>173</v>
      </c>
      <c r="C181" s="41" t="s">
        <v>592</v>
      </c>
      <c r="D181" s="49">
        <f>VLOOKUP($B181,'Suburbs Social H 2021'!$A$5:$PW$5312,'Metro Suburbs'!$Q$4)</f>
        <v>391</v>
      </c>
      <c r="E181" s="60"/>
      <c r="F181" s="36">
        <f t="shared" si="8"/>
        <v>391.01729999999998</v>
      </c>
      <c r="G181" s="37">
        <f t="shared" si="9"/>
        <v>59</v>
      </c>
      <c r="H181" s="38" t="str">
        <f t="shared" si="10"/>
        <v>Redan</v>
      </c>
      <c r="I181" s="36">
        <f t="shared" si="11"/>
        <v>139</v>
      </c>
      <c r="J181" s="58"/>
      <c r="K181" s="58"/>
      <c r="L181" s="58"/>
      <c r="M181" s="58"/>
    </row>
    <row r="182" spans="2:13" x14ac:dyDescent="0.45">
      <c r="B182" s="40">
        <v>174</v>
      </c>
      <c r="C182" s="41" t="s">
        <v>593</v>
      </c>
      <c r="D182" s="49">
        <f>VLOOKUP($B182,'Suburbs Social H 2021'!$A$5:$PW$5312,'Metro Suburbs'!$Q$4)</f>
        <v>10</v>
      </c>
      <c r="E182" s="60"/>
      <c r="F182" s="36">
        <f t="shared" si="8"/>
        <v>10.0174</v>
      </c>
      <c r="G182" s="37">
        <f t="shared" si="9"/>
        <v>497</v>
      </c>
      <c r="H182" s="38" t="str">
        <f t="shared" si="10"/>
        <v>Alphington</v>
      </c>
      <c r="I182" s="36">
        <f t="shared" si="11"/>
        <v>138</v>
      </c>
      <c r="J182" s="58"/>
      <c r="K182" s="58"/>
      <c r="L182" s="58"/>
      <c r="M182" s="58"/>
    </row>
    <row r="183" spans="2:13" x14ac:dyDescent="0.45">
      <c r="B183" s="40">
        <v>175</v>
      </c>
      <c r="C183" s="41" t="s">
        <v>319</v>
      </c>
      <c r="D183" s="49">
        <f>VLOOKUP($B183,'Suburbs Social H 2021'!$A$5:$PW$5312,'Metro Suburbs'!$Q$4)</f>
        <v>30</v>
      </c>
      <c r="E183" s="60"/>
      <c r="F183" s="36">
        <f t="shared" si="8"/>
        <v>30.017499999999998</v>
      </c>
      <c r="G183" s="37">
        <f t="shared" si="9"/>
        <v>384</v>
      </c>
      <c r="H183" s="38" t="str">
        <f t="shared" si="10"/>
        <v>Mordialloc</v>
      </c>
      <c r="I183" s="36">
        <f t="shared" si="11"/>
        <v>137</v>
      </c>
      <c r="J183" s="58"/>
      <c r="K183" s="58"/>
      <c r="L183" s="58"/>
      <c r="M183" s="58"/>
    </row>
    <row r="184" spans="2:13" x14ac:dyDescent="0.45">
      <c r="B184" s="40">
        <v>176</v>
      </c>
      <c r="C184" s="41" t="s">
        <v>594</v>
      </c>
      <c r="D184" s="49">
        <f>VLOOKUP($B184,'Suburbs Social H 2021'!$A$5:$PW$5312,'Metro Suburbs'!$Q$4)</f>
        <v>9</v>
      </c>
      <c r="E184" s="60"/>
      <c r="F184" s="36">
        <f t="shared" si="8"/>
        <v>9.0175999999999998</v>
      </c>
      <c r="G184" s="37">
        <f t="shared" si="9"/>
        <v>502</v>
      </c>
      <c r="H184" s="38" t="str">
        <f t="shared" si="10"/>
        <v>Lakes Entrance</v>
      </c>
      <c r="I184" s="36">
        <f t="shared" si="11"/>
        <v>137</v>
      </c>
      <c r="J184" s="58"/>
      <c r="K184" s="58"/>
      <c r="L184" s="58"/>
      <c r="M184" s="58"/>
    </row>
    <row r="185" spans="2:13" x14ac:dyDescent="0.45">
      <c r="B185" s="40">
        <v>177</v>
      </c>
      <c r="C185" s="41" t="s">
        <v>320</v>
      </c>
      <c r="D185" s="49">
        <f>VLOOKUP($B185,'Suburbs Social H 2021'!$A$5:$PW$5312,'Metro Suburbs'!$Q$4)</f>
        <v>38</v>
      </c>
      <c r="E185" s="60"/>
      <c r="F185" s="36">
        <f t="shared" si="8"/>
        <v>38.017699999999998</v>
      </c>
      <c r="G185" s="37">
        <f t="shared" si="9"/>
        <v>356</v>
      </c>
      <c r="H185" s="38" t="str">
        <f t="shared" si="10"/>
        <v>Chirnside Park</v>
      </c>
      <c r="I185" s="36">
        <f t="shared" si="11"/>
        <v>137</v>
      </c>
      <c r="J185" s="58"/>
      <c r="K185" s="58"/>
      <c r="L185" s="58"/>
      <c r="M185" s="58"/>
    </row>
    <row r="186" spans="2:13" x14ac:dyDescent="0.45">
      <c r="B186" s="40">
        <v>178</v>
      </c>
      <c r="C186" s="41" t="s">
        <v>771</v>
      </c>
      <c r="D186" s="49">
        <f>VLOOKUP($B186,'Suburbs Social H 2021'!$A$5:$PW$5312,'Metro Suburbs'!$Q$4)</f>
        <v>41</v>
      </c>
      <c r="E186" s="60"/>
      <c r="F186" s="36">
        <f t="shared" si="8"/>
        <v>41.017800000000001</v>
      </c>
      <c r="G186" s="37">
        <f t="shared" si="9"/>
        <v>351</v>
      </c>
      <c r="H186" s="38" t="str">
        <f t="shared" si="10"/>
        <v>Brookfield</v>
      </c>
      <c r="I186" s="36">
        <f t="shared" si="11"/>
        <v>137</v>
      </c>
      <c r="J186" s="58"/>
      <c r="K186" s="58"/>
      <c r="L186" s="58"/>
      <c r="M186" s="58"/>
    </row>
    <row r="187" spans="2:13" x14ac:dyDescent="0.45">
      <c r="B187" s="40">
        <v>179</v>
      </c>
      <c r="C187" s="41" t="s">
        <v>322</v>
      </c>
      <c r="D187" s="49">
        <f>VLOOKUP($B187,'Suburbs Social H 2021'!$A$5:$PW$5312,'Metro Suburbs'!$Q$4)</f>
        <v>117</v>
      </c>
      <c r="E187" s="60"/>
      <c r="F187" s="36">
        <f t="shared" si="8"/>
        <v>117.0179</v>
      </c>
      <c r="G187" s="37">
        <f t="shared" si="9"/>
        <v>199</v>
      </c>
      <c r="H187" s="38" t="str">
        <f t="shared" si="10"/>
        <v>Lilydale</v>
      </c>
      <c r="I187" s="36">
        <f t="shared" si="11"/>
        <v>136</v>
      </c>
      <c r="J187" s="58"/>
      <c r="K187" s="58"/>
      <c r="L187" s="58"/>
      <c r="M187" s="58"/>
    </row>
    <row r="188" spans="2:13" x14ac:dyDescent="0.45">
      <c r="B188" s="40">
        <v>180</v>
      </c>
      <c r="C188" s="41" t="s">
        <v>772</v>
      </c>
      <c r="D188" s="49">
        <f>VLOOKUP($B188,'Suburbs Social H 2021'!$A$5:$PW$5312,'Metro Suburbs'!$Q$4)</f>
        <v>11</v>
      </c>
      <c r="E188" s="60"/>
      <c r="F188" s="36">
        <f t="shared" si="8"/>
        <v>11.018000000000001</v>
      </c>
      <c r="G188" s="37">
        <f t="shared" si="9"/>
        <v>486</v>
      </c>
      <c r="H188" s="38" t="str">
        <f t="shared" si="10"/>
        <v>Noble Park North</v>
      </c>
      <c r="I188" s="36">
        <f t="shared" si="11"/>
        <v>133</v>
      </c>
      <c r="J188" s="58"/>
      <c r="K188" s="58"/>
      <c r="L188" s="58"/>
      <c r="M188" s="58"/>
    </row>
    <row r="189" spans="2:13" x14ac:dyDescent="0.45">
      <c r="B189" s="40">
        <v>181</v>
      </c>
      <c r="C189" s="41" t="s">
        <v>324</v>
      </c>
      <c r="D189" s="49">
        <f>VLOOKUP($B189,'Suburbs Social H 2021'!$A$5:$PW$5312,'Metro Suburbs'!$Q$4)</f>
        <v>191</v>
      </c>
      <c r="E189" s="60"/>
      <c r="F189" s="36">
        <f t="shared" si="8"/>
        <v>191.0181</v>
      </c>
      <c r="G189" s="37">
        <f t="shared" si="9"/>
        <v>136</v>
      </c>
      <c r="H189" s="38" t="str">
        <f t="shared" si="10"/>
        <v>Delacombe</v>
      </c>
      <c r="I189" s="36">
        <f t="shared" si="11"/>
        <v>133</v>
      </c>
      <c r="J189" s="58"/>
      <c r="K189" s="58"/>
      <c r="L189" s="58"/>
      <c r="M189" s="58"/>
    </row>
    <row r="190" spans="2:13" x14ac:dyDescent="0.45">
      <c r="B190" s="40">
        <v>182</v>
      </c>
      <c r="C190" s="41" t="s">
        <v>773</v>
      </c>
      <c r="D190" s="49">
        <f>VLOOKUP($B190,'Suburbs Social H 2021'!$A$5:$PW$5312,'Metro Suburbs'!$Q$4)</f>
        <v>203</v>
      </c>
      <c r="E190" s="60"/>
      <c r="F190" s="36">
        <f t="shared" si="8"/>
        <v>203.01820000000001</v>
      </c>
      <c r="G190" s="37">
        <f t="shared" si="9"/>
        <v>129</v>
      </c>
      <c r="H190" s="38" t="str">
        <f t="shared" si="10"/>
        <v>Deer Park</v>
      </c>
      <c r="I190" s="36">
        <f t="shared" si="11"/>
        <v>131</v>
      </c>
      <c r="J190" s="58"/>
      <c r="K190" s="58"/>
      <c r="L190" s="58"/>
      <c r="M190" s="58"/>
    </row>
    <row r="191" spans="2:13" x14ac:dyDescent="0.45">
      <c r="B191" s="40">
        <v>183</v>
      </c>
      <c r="C191" s="41" t="s">
        <v>774</v>
      </c>
      <c r="D191" s="49">
        <f>VLOOKUP($B191,'Suburbs Social H 2021'!$A$5:$PW$5312,'Metro Suburbs'!$Q$4)</f>
        <v>31</v>
      </c>
      <c r="E191" s="60"/>
      <c r="F191" s="36">
        <f t="shared" si="8"/>
        <v>31.0183</v>
      </c>
      <c r="G191" s="37">
        <f t="shared" si="9"/>
        <v>380</v>
      </c>
      <c r="H191" s="38" t="e">
        <f t="shared" si="10"/>
        <v>#N/A</v>
      </c>
      <c r="I191" s="36">
        <f t="shared" si="11"/>
        <v>130</v>
      </c>
      <c r="J191" s="58"/>
      <c r="K191" s="58"/>
      <c r="L191" s="58"/>
      <c r="M191" s="58"/>
    </row>
    <row r="192" spans="2:13" x14ac:dyDescent="0.45">
      <c r="B192" s="40">
        <v>184</v>
      </c>
      <c r="C192" s="41" t="s">
        <v>326</v>
      </c>
      <c r="D192" s="49">
        <f>VLOOKUP($B192,'Suburbs Social H 2021'!$A$5:$PW$5312,'Metro Suburbs'!$Q$4)</f>
        <v>160</v>
      </c>
      <c r="E192" s="60"/>
      <c r="F192" s="36">
        <f t="shared" si="8"/>
        <v>160.01840000000001</v>
      </c>
      <c r="G192" s="37">
        <f t="shared" si="9"/>
        <v>155</v>
      </c>
      <c r="H192" s="38" t="str">
        <f t="shared" si="10"/>
        <v>Carrum</v>
      </c>
      <c r="I192" s="36">
        <f t="shared" si="11"/>
        <v>130</v>
      </c>
      <c r="J192" s="58"/>
      <c r="K192" s="58"/>
      <c r="L192" s="58"/>
      <c r="M192" s="58"/>
    </row>
    <row r="193" spans="2:13" x14ac:dyDescent="0.45">
      <c r="B193" s="40">
        <v>185</v>
      </c>
      <c r="C193" s="41" t="s">
        <v>327</v>
      </c>
      <c r="D193" s="49">
        <f>VLOOKUP($B193,'Suburbs Social H 2021'!$A$5:$PW$5312,'Metro Suburbs'!$Q$4)</f>
        <v>17</v>
      </c>
      <c r="E193" s="60"/>
      <c r="F193" s="36">
        <f t="shared" si="8"/>
        <v>17.0185</v>
      </c>
      <c r="G193" s="37">
        <f t="shared" si="9"/>
        <v>443</v>
      </c>
      <c r="H193" s="38" t="str">
        <f t="shared" si="10"/>
        <v>Bonbeach</v>
      </c>
      <c r="I193" s="36">
        <f t="shared" si="11"/>
        <v>130</v>
      </c>
      <c r="J193" s="58"/>
      <c r="K193" s="58"/>
      <c r="L193" s="58"/>
      <c r="M193" s="58"/>
    </row>
    <row r="194" spans="2:13" x14ac:dyDescent="0.45">
      <c r="B194" s="40">
        <v>186</v>
      </c>
      <c r="C194" s="41" t="s">
        <v>328</v>
      </c>
      <c r="D194" s="49">
        <f>VLOOKUP($B194,'Suburbs Social H 2021'!$A$5:$PW$5312,'Metro Suburbs'!$Q$4)</f>
        <v>13</v>
      </c>
      <c r="E194" s="60"/>
      <c r="F194" s="36">
        <f t="shared" si="8"/>
        <v>13.018599999999999</v>
      </c>
      <c r="G194" s="37">
        <f t="shared" si="9"/>
        <v>473</v>
      </c>
      <c r="H194" s="38" t="str">
        <f t="shared" si="10"/>
        <v>Caulfield</v>
      </c>
      <c r="I194" s="36">
        <f t="shared" si="11"/>
        <v>129</v>
      </c>
      <c r="J194" s="58"/>
      <c r="K194" s="58"/>
      <c r="L194" s="58"/>
      <c r="M194" s="58"/>
    </row>
    <row r="195" spans="2:13" x14ac:dyDescent="0.45">
      <c r="B195" s="40">
        <v>187</v>
      </c>
      <c r="C195" s="41" t="s">
        <v>329</v>
      </c>
      <c r="D195" s="49">
        <f>VLOOKUP($B195,'Suburbs Social H 2021'!$A$5:$PW$5312,'Metro Suburbs'!$Q$4)</f>
        <v>67</v>
      </c>
      <c r="E195" s="60"/>
      <c r="F195" s="36">
        <f t="shared" si="8"/>
        <v>67.018699999999995</v>
      </c>
      <c r="G195" s="37">
        <f t="shared" si="9"/>
        <v>296</v>
      </c>
      <c r="H195" s="38" t="str">
        <f t="shared" si="10"/>
        <v>Robinvale</v>
      </c>
      <c r="I195" s="36">
        <f t="shared" si="11"/>
        <v>128</v>
      </c>
      <c r="J195" s="58"/>
      <c r="K195" s="58"/>
      <c r="L195" s="58"/>
      <c r="M195" s="58"/>
    </row>
    <row r="196" spans="2:13" x14ac:dyDescent="0.45">
      <c r="B196" s="40">
        <v>188</v>
      </c>
      <c r="C196" s="41" t="s">
        <v>775</v>
      </c>
      <c r="D196" s="49">
        <f>VLOOKUP($B196,'Suburbs Social H 2021'!$A$5:$PW$5312,'Metro Suburbs'!$Q$4)</f>
        <v>24</v>
      </c>
      <c r="E196" s="60"/>
      <c r="F196" s="36">
        <f t="shared" si="8"/>
        <v>24.018799999999999</v>
      </c>
      <c r="G196" s="37">
        <f t="shared" si="9"/>
        <v>407</v>
      </c>
      <c r="H196" s="38" t="str">
        <f t="shared" si="10"/>
        <v>Keilor Downs</v>
      </c>
      <c r="I196" s="36">
        <f t="shared" si="11"/>
        <v>127</v>
      </c>
      <c r="J196" s="58"/>
      <c r="K196" s="58"/>
      <c r="L196" s="58"/>
      <c r="M196" s="58"/>
    </row>
    <row r="197" spans="2:13" x14ac:dyDescent="0.45">
      <c r="B197" s="40">
        <v>189</v>
      </c>
      <c r="C197" s="41" t="s">
        <v>597</v>
      </c>
      <c r="D197" s="49">
        <f>VLOOKUP($B197,'Suburbs Social H 2021'!$A$5:$PW$5312,'Metro Suburbs'!$Q$4)</f>
        <v>58</v>
      </c>
      <c r="E197" s="60"/>
      <c r="F197" s="36">
        <f t="shared" si="8"/>
        <v>58.018900000000002</v>
      </c>
      <c r="G197" s="37">
        <f t="shared" si="9"/>
        <v>313</v>
      </c>
      <c r="H197" s="38" t="str">
        <f t="shared" si="10"/>
        <v>Moorabbin</v>
      </c>
      <c r="I197" s="36">
        <f t="shared" si="11"/>
        <v>126</v>
      </c>
      <c r="J197" s="58"/>
      <c r="K197" s="58"/>
      <c r="L197" s="58"/>
      <c r="M197" s="58"/>
    </row>
    <row r="198" spans="2:13" x14ac:dyDescent="0.45">
      <c r="B198" s="40">
        <v>190</v>
      </c>
      <c r="C198" s="41" t="s">
        <v>776</v>
      </c>
      <c r="D198" s="49">
        <f>VLOOKUP($B198,'Suburbs Social H 2021'!$A$5:$PW$5312,'Metro Suburbs'!$Q$4)</f>
        <v>44</v>
      </c>
      <c r="E198" s="60"/>
      <c r="F198" s="36">
        <f t="shared" si="8"/>
        <v>44.018999999999998</v>
      </c>
      <c r="G198" s="37">
        <f t="shared" si="9"/>
        <v>345</v>
      </c>
      <c r="H198" s="38" t="str">
        <f t="shared" si="10"/>
        <v>Croydon South</v>
      </c>
      <c r="I198" s="36">
        <f t="shared" si="11"/>
        <v>126</v>
      </c>
      <c r="J198" s="58"/>
      <c r="K198" s="58"/>
      <c r="L198" s="58"/>
      <c r="M198" s="58"/>
    </row>
    <row r="199" spans="2:13" x14ac:dyDescent="0.45">
      <c r="B199" s="40">
        <v>191</v>
      </c>
      <c r="C199" s="41" t="s">
        <v>331</v>
      </c>
      <c r="D199" s="49">
        <f>VLOOKUP($B199,'Suburbs Social H 2021'!$A$5:$PW$5312,'Metro Suburbs'!$Q$4)</f>
        <v>71</v>
      </c>
      <c r="E199" s="60"/>
      <c r="F199" s="36">
        <f t="shared" si="8"/>
        <v>71.019099999999995</v>
      </c>
      <c r="G199" s="37">
        <f t="shared" si="9"/>
        <v>287</v>
      </c>
      <c r="H199" s="38" t="str">
        <f t="shared" si="10"/>
        <v>Capel Sound</v>
      </c>
      <c r="I199" s="36">
        <f t="shared" si="11"/>
        <v>126</v>
      </c>
      <c r="J199" s="58"/>
      <c r="K199" s="58"/>
      <c r="L199" s="58"/>
      <c r="M199" s="58"/>
    </row>
    <row r="200" spans="2:13" x14ac:dyDescent="0.45">
      <c r="B200" s="40">
        <v>192</v>
      </c>
      <c r="C200" s="41" t="s">
        <v>332</v>
      </c>
      <c r="D200" s="49">
        <f>VLOOKUP($B200,'Suburbs Social H 2021'!$A$5:$PW$5312,'Metro Suburbs'!$Q$4)</f>
        <v>301</v>
      </c>
      <c r="E200" s="60"/>
      <c r="F200" s="36">
        <f t="shared" si="8"/>
        <v>301.01920000000001</v>
      </c>
      <c r="G200" s="37">
        <f t="shared" si="9"/>
        <v>81</v>
      </c>
      <c r="H200" s="38" t="str">
        <f t="shared" si="10"/>
        <v>Delahey</v>
      </c>
      <c r="I200" s="36">
        <f t="shared" si="11"/>
        <v>124</v>
      </c>
      <c r="J200" s="58"/>
      <c r="K200" s="58"/>
      <c r="L200" s="58"/>
      <c r="M200" s="58"/>
    </row>
    <row r="201" spans="2:13" x14ac:dyDescent="0.45">
      <c r="B201" s="40">
        <v>193</v>
      </c>
      <c r="C201" s="41" t="s">
        <v>777</v>
      </c>
      <c r="D201" s="49">
        <f>VLOOKUP($B201,'Suburbs Social H 2021'!$A$5:$PW$5312,'Metro Suburbs'!$Q$4)</f>
        <v>767</v>
      </c>
      <c r="E201" s="60"/>
      <c r="F201" s="36">
        <f t="shared" si="8"/>
        <v>767.01930000000004</v>
      </c>
      <c r="G201" s="37">
        <f t="shared" si="9"/>
        <v>14</v>
      </c>
      <c r="H201" s="38" t="str">
        <f t="shared" si="10"/>
        <v>Creswick</v>
      </c>
      <c r="I201" s="36">
        <f t="shared" si="11"/>
        <v>123</v>
      </c>
      <c r="J201" s="58"/>
      <c r="K201" s="58"/>
      <c r="L201" s="58"/>
      <c r="M201" s="58"/>
    </row>
    <row r="202" spans="2:13" x14ac:dyDescent="0.45">
      <c r="B202" s="40">
        <v>194</v>
      </c>
      <c r="C202" s="41" t="s">
        <v>334</v>
      </c>
      <c r="D202" s="49">
        <f>VLOOKUP($B202,'Suburbs Social H 2021'!$A$5:$PW$5312,'Metro Suburbs'!$Q$4)</f>
        <v>474</v>
      </c>
      <c r="E202" s="60"/>
      <c r="F202" s="36">
        <f t="shared" ref="F202:F265" si="12">D202+0.0001*B202</f>
        <v>474.01940000000002</v>
      </c>
      <c r="G202" s="37">
        <f t="shared" ref="G202:G265" si="13">RANK(F202,F$9:F$536)</f>
        <v>45</v>
      </c>
      <c r="H202" s="38" t="str">
        <f t="shared" ref="H202:H265" si="14">VLOOKUP(MATCH(B202,$G$9:$G$532,0),$B$9:$D$536,2)</f>
        <v>Eaglehawk</v>
      </c>
      <c r="I202" s="36">
        <f t="shared" ref="I202:I265" si="15">VLOOKUP(MATCH(B202,$G$9:$G$5327,0),$B$9:$D$536,3)</f>
        <v>122</v>
      </c>
      <c r="J202" s="58"/>
      <c r="K202" s="58"/>
      <c r="L202" s="58"/>
      <c r="M202" s="58"/>
    </row>
    <row r="203" spans="2:13" x14ac:dyDescent="0.45">
      <c r="B203" s="40">
        <v>195</v>
      </c>
      <c r="C203" s="41" t="s">
        <v>335</v>
      </c>
      <c r="D203" s="49">
        <f>VLOOKUP($B203,'Suburbs Social H 2021'!$A$5:$PW$5312,'Metro Suburbs'!$Q$4)</f>
        <v>785</v>
      </c>
      <c r="E203" s="60"/>
      <c r="F203" s="36">
        <f t="shared" si="12"/>
        <v>785.01949999999999</v>
      </c>
      <c r="G203" s="37">
        <f t="shared" si="13"/>
        <v>10</v>
      </c>
      <c r="H203" s="38" t="str">
        <f t="shared" si="14"/>
        <v>Clifton Springs</v>
      </c>
      <c r="I203" s="36">
        <f t="shared" si="15"/>
        <v>122</v>
      </c>
      <c r="J203" s="58"/>
      <c r="K203" s="58"/>
      <c r="L203" s="58"/>
      <c r="M203" s="58"/>
    </row>
    <row r="204" spans="2:13" x14ac:dyDescent="0.45">
      <c r="B204" s="40">
        <v>196</v>
      </c>
      <c r="C204" s="41" t="s">
        <v>598</v>
      </c>
      <c r="D204" s="49">
        <f>VLOOKUP($B204,'Suburbs Social H 2021'!$A$5:$PW$5312,'Metro Suburbs'!$Q$4)</f>
        <v>78</v>
      </c>
      <c r="E204" s="60"/>
      <c r="F204" s="36">
        <f t="shared" si="12"/>
        <v>78.019599999999997</v>
      </c>
      <c r="G204" s="37">
        <f t="shared" si="13"/>
        <v>275</v>
      </c>
      <c r="H204" s="38" t="str">
        <f t="shared" si="14"/>
        <v>Blackburn North</v>
      </c>
      <c r="I204" s="36">
        <f t="shared" si="15"/>
        <v>121</v>
      </c>
      <c r="J204" s="58"/>
      <c r="K204" s="58"/>
      <c r="L204" s="58"/>
      <c r="M204" s="58"/>
    </row>
    <row r="205" spans="2:13" x14ac:dyDescent="0.45">
      <c r="B205" s="40">
        <v>197</v>
      </c>
      <c r="C205" s="41" t="s">
        <v>336</v>
      </c>
      <c r="D205" s="49">
        <f>VLOOKUP($B205,'Suburbs Social H 2021'!$A$5:$PW$5312,'Metro Suburbs'!$Q$4)</f>
        <v>523</v>
      </c>
      <c r="E205" s="60"/>
      <c r="F205" s="36">
        <f t="shared" si="12"/>
        <v>523.01969999999994</v>
      </c>
      <c r="G205" s="37">
        <f t="shared" si="13"/>
        <v>36</v>
      </c>
      <c r="H205" s="38" t="str">
        <f t="shared" si="14"/>
        <v>Watsonia</v>
      </c>
      <c r="I205" s="36">
        <f t="shared" si="15"/>
        <v>120</v>
      </c>
      <c r="J205" s="58"/>
      <c r="K205" s="58"/>
      <c r="L205" s="58"/>
      <c r="M205" s="58"/>
    </row>
    <row r="206" spans="2:13" x14ac:dyDescent="0.45">
      <c r="B206" s="40">
        <v>198</v>
      </c>
      <c r="C206" s="41" t="s">
        <v>778</v>
      </c>
      <c r="D206" s="49">
        <f>VLOOKUP($B206,'Suburbs Social H 2021'!$A$5:$PW$5312,'Metro Suburbs'!$Q$4)</f>
        <v>216</v>
      </c>
      <c r="E206" s="60"/>
      <c r="F206" s="36">
        <f t="shared" si="12"/>
        <v>216.0198</v>
      </c>
      <c r="G206" s="37">
        <f t="shared" si="13"/>
        <v>126</v>
      </c>
      <c r="H206" s="38" t="str">
        <f t="shared" si="14"/>
        <v>Lalor</v>
      </c>
      <c r="I206" s="36">
        <f t="shared" si="15"/>
        <v>117</v>
      </c>
      <c r="J206" s="58"/>
      <c r="K206" s="58"/>
      <c r="L206" s="58"/>
      <c r="M206" s="58"/>
    </row>
    <row r="207" spans="2:13" x14ac:dyDescent="0.45">
      <c r="B207" s="40">
        <v>199</v>
      </c>
      <c r="C207" s="41" t="s">
        <v>599</v>
      </c>
      <c r="D207" s="49">
        <f>VLOOKUP($B207,'Suburbs Social H 2021'!$A$5:$PW$5312,'Metro Suburbs'!$Q$4)</f>
        <v>35</v>
      </c>
      <c r="E207" s="60"/>
      <c r="F207" s="36">
        <f t="shared" si="12"/>
        <v>35.0199</v>
      </c>
      <c r="G207" s="37">
        <f t="shared" si="13"/>
        <v>369</v>
      </c>
      <c r="H207" s="38" t="str">
        <f t="shared" si="14"/>
        <v>Elwood</v>
      </c>
      <c r="I207" s="36">
        <f t="shared" si="15"/>
        <v>117</v>
      </c>
      <c r="J207" s="58"/>
      <c r="K207" s="58"/>
      <c r="L207" s="58"/>
      <c r="M207" s="58"/>
    </row>
    <row r="208" spans="2:13" x14ac:dyDescent="0.45">
      <c r="B208" s="40">
        <v>200</v>
      </c>
      <c r="C208" s="41" t="s">
        <v>600</v>
      </c>
      <c r="D208" s="49">
        <f>VLOOKUP($B208,'Suburbs Social H 2021'!$A$5:$PW$5312,'Metro Suburbs'!$Q$4)</f>
        <v>13</v>
      </c>
      <c r="E208" s="60"/>
      <c r="F208" s="36">
        <f t="shared" si="12"/>
        <v>13.02</v>
      </c>
      <c r="G208" s="37">
        <f t="shared" si="13"/>
        <v>472</v>
      </c>
      <c r="H208" s="38" t="str">
        <f t="shared" si="14"/>
        <v>Brown Hill</v>
      </c>
      <c r="I208" s="36">
        <f t="shared" si="15"/>
        <v>117</v>
      </c>
      <c r="J208" s="58"/>
      <c r="K208" s="58"/>
      <c r="L208" s="58"/>
      <c r="M208" s="58"/>
    </row>
    <row r="209" spans="2:13" x14ac:dyDescent="0.45">
      <c r="B209" s="40">
        <v>201</v>
      </c>
      <c r="C209" s="41" t="s">
        <v>128</v>
      </c>
      <c r="D209" s="49">
        <f>VLOOKUP($B209,'Suburbs Social H 2021'!$A$5:$PW$5312,'Metro Suburbs'!$Q$4)</f>
        <v>616</v>
      </c>
      <c r="E209" s="60"/>
      <c r="F209" s="36">
        <f t="shared" si="12"/>
        <v>616.02009999999996</v>
      </c>
      <c r="G209" s="37">
        <f t="shared" si="13"/>
        <v>25</v>
      </c>
      <c r="H209" s="38" t="str">
        <f t="shared" si="14"/>
        <v>Heidelberg</v>
      </c>
      <c r="I209" s="36">
        <f t="shared" si="15"/>
        <v>116</v>
      </c>
      <c r="J209" s="58"/>
      <c r="K209" s="58"/>
      <c r="L209" s="58"/>
      <c r="M209" s="58"/>
    </row>
    <row r="210" spans="2:13" x14ac:dyDescent="0.45">
      <c r="B210" s="40">
        <v>202</v>
      </c>
      <c r="C210" s="41" t="s">
        <v>338</v>
      </c>
      <c r="D210" s="49">
        <f>VLOOKUP($B210,'Suburbs Social H 2021'!$A$5:$PW$5312,'Metro Suburbs'!$Q$4)</f>
        <v>195</v>
      </c>
      <c r="E210" s="60"/>
      <c r="F210" s="36">
        <f t="shared" si="12"/>
        <v>195.02019999999999</v>
      </c>
      <c r="G210" s="37">
        <f t="shared" si="13"/>
        <v>132</v>
      </c>
      <c r="H210" s="38" t="str">
        <f t="shared" si="14"/>
        <v>Glen Iris</v>
      </c>
      <c r="I210" s="36">
        <f t="shared" si="15"/>
        <v>116</v>
      </c>
      <c r="J210" s="58"/>
      <c r="K210" s="58"/>
      <c r="L210" s="58"/>
      <c r="M210" s="58"/>
    </row>
    <row r="211" spans="2:13" x14ac:dyDescent="0.45">
      <c r="B211" s="40">
        <v>203</v>
      </c>
      <c r="C211" s="41" t="s">
        <v>339</v>
      </c>
      <c r="D211" s="49">
        <f>VLOOKUP($B211,'Suburbs Social H 2021'!$A$5:$PW$5312,'Metro Suburbs'!$Q$4)</f>
        <v>94</v>
      </c>
      <c r="E211" s="60"/>
      <c r="F211" s="36">
        <f t="shared" si="12"/>
        <v>94.020300000000006</v>
      </c>
      <c r="G211" s="37">
        <f t="shared" si="13"/>
        <v>244</v>
      </c>
      <c r="H211" s="38" t="str">
        <f t="shared" si="14"/>
        <v>Mount Waverley</v>
      </c>
      <c r="I211" s="36">
        <f t="shared" si="15"/>
        <v>115</v>
      </c>
      <c r="J211" s="58"/>
      <c r="K211" s="58"/>
      <c r="L211" s="58"/>
      <c r="M211" s="58"/>
    </row>
    <row r="212" spans="2:13" x14ac:dyDescent="0.45">
      <c r="B212" s="40">
        <v>204</v>
      </c>
      <c r="C212" s="41" t="s">
        <v>340</v>
      </c>
      <c r="D212" s="49">
        <f>VLOOKUP($B212,'Suburbs Social H 2021'!$A$5:$PW$5312,'Metro Suburbs'!$Q$4)</f>
        <v>8</v>
      </c>
      <c r="E212" s="60"/>
      <c r="F212" s="36">
        <f t="shared" si="12"/>
        <v>8.0204000000000004</v>
      </c>
      <c r="G212" s="37">
        <f t="shared" si="13"/>
        <v>515</v>
      </c>
      <c r="H212" s="38" t="str">
        <f t="shared" si="14"/>
        <v>Kyabram</v>
      </c>
      <c r="I212" s="36">
        <f t="shared" si="15"/>
        <v>115</v>
      </c>
      <c r="J212" s="58"/>
      <c r="K212" s="58"/>
      <c r="L212" s="58"/>
      <c r="M212" s="58"/>
    </row>
    <row r="213" spans="2:13" x14ac:dyDescent="0.45">
      <c r="B213" s="40">
        <v>205</v>
      </c>
      <c r="C213" s="41" t="s">
        <v>601</v>
      </c>
      <c r="D213" s="49">
        <f>VLOOKUP($B213,'Suburbs Social H 2021'!$A$5:$PW$5312,'Metro Suburbs'!$Q$4)</f>
        <v>82</v>
      </c>
      <c r="E213" s="60"/>
      <c r="F213" s="36">
        <f t="shared" si="12"/>
        <v>82.020499999999998</v>
      </c>
      <c r="G213" s="37">
        <f t="shared" si="13"/>
        <v>267</v>
      </c>
      <c r="H213" s="38" t="str">
        <f t="shared" si="14"/>
        <v>Geelong West</v>
      </c>
      <c r="I213" s="36">
        <f t="shared" si="15"/>
        <v>115</v>
      </c>
      <c r="J213" s="58"/>
      <c r="K213" s="58"/>
      <c r="L213" s="58"/>
      <c r="M213" s="58"/>
    </row>
    <row r="214" spans="2:13" x14ac:dyDescent="0.45">
      <c r="B214" s="40">
        <v>206</v>
      </c>
      <c r="C214" s="41" t="s">
        <v>602</v>
      </c>
      <c r="D214" s="49">
        <f>VLOOKUP($B214,'Suburbs Social H 2021'!$A$5:$PW$5312,'Metro Suburbs'!$Q$4)</f>
        <v>115</v>
      </c>
      <c r="E214" s="60"/>
      <c r="F214" s="36">
        <f t="shared" si="12"/>
        <v>115.0206</v>
      </c>
      <c r="G214" s="37">
        <f t="shared" si="13"/>
        <v>205</v>
      </c>
      <c r="H214" s="38" t="str">
        <f t="shared" si="14"/>
        <v>Camperdown</v>
      </c>
      <c r="I214" s="36">
        <f t="shared" si="15"/>
        <v>115</v>
      </c>
      <c r="J214" s="58"/>
      <c r="K214" s="58"/>
      <c r="L214" s="58"/>
      <c r="M214" s="58"/>
    </row>
    <row r="215" spans="2:13" x14ac:dyDescent="0.45">
      <c r="B215" s="40">
        <v>207</v>
      </c>
      <c r="C215" s="41" t="s">
        <v>341</v>
      </c>
      <c r="D215" s="49">
        <f>VLOOKUP($B215,'Suburbs Social H 2021'!$A$5:$PW$5312,'Metro Suburbs'!$Q$4)</f>
        <v>48</v>
      </c>
      <c r="E215" s="60"/>
      <c r="F215" s="36">
        <f t="shared" si="12"/>
        <v>48.020699999999998</v>
      </c>
      <c r="G215" s="37">
        <f t="shared" si="13"/>
        <v>335</v>
      </c>
      <c r="H215" s="38" t="str">
        <f t="shared" si="14"/>
        <v>Thomastown</v>
      </c>
      <c r="I215" s="36">
        <f t="shared" si="15"/>
        <v>114</v>
      </c>
      <c r="J215" s="58"/>
      <c r="K215" s="58"/>
      <c r="L215" s="58"/>
      <c r="M215" s="58"/>
    </row>
    <row r="216" spans="2:13" x14ac:dyDescent="0.45">
      <c r="B216" s="40">
        <v>208</v>
      </c>
      <c r="C216" s="41" t="s">
        <v>342</v>
      </c>
      <c r="D216" s="49">
        <f>VLOOKUP($B216,'Suburbs Social H 2021'!$A$5:$PW$5312,'Metro Suburbs'!$Q$4)</f>
        <v>74</v>
      </c>
      <c r="E216" s="60"/>
      <c r="F216" s="36">
        <f t="shared" si="12"/>
        <v>74.020799999999994</v>
      </c>
      <c r="G216" s="37">
        <f t="shared" si="13"/>
        <v>282</v>
      </c>
      <c r="H216" s="38" t="str">
        <f t="shared" si="14"/>
        <v>Oakleigh</v>
      </c>
      <c r="I216" s="36">
        <f t="shared" si="15"/>
        <v>114</v>
      </c>
      <c r="J216" s="58"/>
      <c r="K216" s="58"/>
      <c r="L216" s="58"/>
      <c r="M216" s="58"/>
    </row>
    <row r="217" spans="2:13" x14ac:dyDescent="0.45">
      <c r="B217" s="40">
        <v>209</v>
      </c>
      <c r="C217" s="41" t="s">
        <v>343</v>
      </c>
      <c r="D217" s="49">
        <f>VLOOKUP($B217,'Suburbs Social H 2021'!$A$5:$PW$5312,'Metro Suburbs'!$Q$4)</f>
        <v>18</v>
      </c>
      <c r="E217" s="60"/>
      <c r="F217" s="36">
        <f t="shared" si="12"/>
        <v>18.020900000000001</v>
      </c>
      <c r="G217" s="37">
        <f t="shared" si="13"/>
        <v>438</v>
      </c>
      <c r="H217" s="38" t="str">
        <f t="shared" si="14"/>
        <v>Beaumaris</v>
      </c>
      <c r="I217" s="36">
        <f t="shared" si="15"/>
        <v>114</v>
      </c>
      <c r="J217" s="58"/>
      <c r="K217" s="58"/>
      <c r="L217" s="58"/>
      <c r="M217" s="58"/>
    </row>
    <row r="218" spans="2:13" x14ac:dyDescent="0.45">
      <c r="B218" s="40">
        <v>210</v>
      </c>
      <c r="C218" s="41" t="s">
        <v>779</v>
      </c>
      <c r="D218" s="49">
        <f>VLOOKUP($B218,'Suburbs Social H 2021'!$A$5:$PW$5312,'Metro Suburbs'!$Q$4)</f>
        <v>116</v>
      </c>
      <c r="E218" s="60"/>
      <c r="F218" s="36">
        <f t="shared" si="12"/>
        <v>116.021</v>
      </c>
      <c r="G218" s="37">
        <f t="shared" si="13"/>
        <v>202</v>
      </c>
      <c r="H218" s="38" t="str">
        <f t="shared" si="14"/>
        <v>Mooroolbark</v>
      </c>
      <c r="I218" s="36">
        <f t="shared" si="15"/>
        <v>112</v>
      </c>
      <c r="J218" s="58"/>
      <c r="K218" s="58"/>
      <c r="L218" s="58"/>
      <c r="M218" s="58"/>
    </row>
    <row r="219" spans="2:13" x14ac:dyDescent="0.45">
      <c r="B219" s="40">
        <v>211</v>
      </c>
      <c r="C219" s="41" t="s">
        <v>345</v>
      </c>
      <c r="D219" s="49">
        <f>VLOOKUP($B219,'Suburbs Social H 2021'!$A$5:$PW$5312,'Metro Suburbs'!$Q$4)</f>
        <v>103</v>
      </c>
      <c r="E219" s="60"/>
      <c r="F219" s="36">
        <f t="shared" si="12"/>
        <v>103.0211</v>
      </c>
      <c r="G219" s="37">
        <f t="shared" si="13"/>
        <v>224</v>
      </c>
      <c r="H219" s="38" t="str">
        <f t="shared" si="14"/>
        <v>Stawell</v>
      </c>
      <c r="I219" s="36">
        <f t="shared" si="15"/>
        <v>111</v>
      </c>
      <c r="J219" s="58"/>
      <c r="K219" s="58"/>
      <c r="L219" s="58"/>
      <c r="M219" s="58"/>
    </row>
    <row r="220" spans="2:13" x14ac:dyDescent="0.45">
      <c r="B220" s="40">
        <v>212</v>
      </c>
      <c r="C220" s="41" t="s">
        <v>780</v>
      </c>
      <c r="D220" s="49">
        <f>VLOOKUP($B220,'Suburbs Social H 2021'!$A$5:$PW$5312,'Metro Suburbs'!$Q$4)</f>
        <v>336</v>
      </c>
      <c r="E220" s="60"/>
      <c r="F220" s="36">
        <f t="shared" si="12"/>
        <v>336.02120000000002</v>
      </c>
      <c r="G220" s="37">
        <f t="shared" si="13"/>
        <v>70</v>
      </c>
      <c r="H220" s="38" t="str">
        <f t="shared" si="14"/>
        <v>Wantirna South</v>
      </c>
      <c r="I220" s="36">
        <f t="shared" si="15"/>
        <v>110</v>
      </c>
      <c r="J220" s="58"/>
      <c r="K220" s="58"/>
      <c r="L220" s="58"/>
      <c r="M220" s="58"/>
    </row>
    <row r="221" spans="2:13" x14ac:dyDescent="0.45">
      <c r="B221" s="40">
        <v>213</v>
      </c>
      <c r="C221" s="41" t="s">
        <v>850</v>
      </c>
      <c r="D221" s="49">
        <f>VLOOKUP($B221,'Suburbs Social H 2021'!$A$5:$PW$5312,'Metro Suburbs'!$Q$4)</f>
        <v>21</v>
      </c>
      <c r="E221" s="60"/>
      <c r="F221" s="36">
        <f t="shared" si="12"/>
        <v>21.0213</v>
      </c>
      <c r="G221" s="37">
        <f t="shared" si="13"/>
        <v>421</v>
      </c>
      <c r="H221" s="38" t="str">
        <f t="shared" si="14"/>
        <v>Ivanhoe</v>
      </c>
      <c r="I221" s="36">
        <f t="shared" si="15"/>
        <v>110</v>
      </c>
      <c r="J221" s="58"/>
      <c r="K221" s="58"/>
      <c r="L221" s="58"/>
      <c r="M221" s="58"/>
    </row>
    <row r="222" spans="2:13" x14ac:dyDescent="0.45">
      <c r="B222" s="40">
        <v>214</v>
      </c>
      <c r="C222" s="41" t="s">
        <v>604</v>
      </c>
      <c r="D222" s="49">
        <f>VLOOKUP($B222,'Suburbs Social H 2021'!$A$5:$PW$5312,'Metro Suburbs'!$Q$4)</f>
        <v>180</v>
      </c>
      <c r="E222" s="60"/>
      <c r="F222" s="36">
        <f t="shared" si="12"/>
        <v>180.0214</v>
      </c>
      <c r="G222" s="37">
        <f t="shared" si="13"/>
        <v>143</v>
      </c>
      <c r="H222" s="38" t="str">
        <f t="shared" si="14"/>
        <v>Hawthorn East</v>
      </c>
      <c r="I222" s="36">
        <f t="shared" si="15"/>
        <v>108</v>
      </c>
      <c r="J222" s="58"/>
      <c r="K222" s="58"/>
      <c r="L222" s="58"/>
      <c r="M222" s="58"/>
    </row>
    <row r="223" spans="2:13" x14ac:dyDescent="0.45">
      <c r="B223" s="40">
        <v>215</v>
      </c>
      <c r="C223" s="41" t="s">
        <v>347</v>
      </c>
      <c r="D223" s="49">
        <f>VLOOKUP($B223,'Suburbs Social H 2021'!$A$5:$PW$5312,'Metro Suburbs'!$Q$4)</f>
        <v>108</v>
      </c>
      <c r="E223" s="60"/>
      <c r="F223" s="36">
        <f t="shared" si="12"/>
        <v>108.0215</v>
      </c>
      <c r="G223" s="37">
        <f t="shared" si="13"/>
        <v>215</v>
      </c>
      <c r="H223" s="38" t="str">
        <f t="shared" si="14"/>
        <v>Greensborough</v>
      </c>
      <c r="I223" s="36">
        <f t="shared" si="15"/>
        <v>108</v>
      </c>
      <c r="J223" s="58"/>
      <c r="K223" s="58"/>
      <c r="L223" s="58"/>
      <c r="M223" s="58"/>
    </row>
    <row r="224" spans="2:13" x14ac:dyDescent="0.45">
      <c r="B224" s="40">
        <v>216</v>
      </c>
      <c r="C224" s="41" t="s">
        <v>605</v>
      </c>
      <c r="D224" s="49">
        <f>VLOOKUP($B224,'Suburbs Social H 2021'!$A$5:$PW$5312,'Metro Suburbs'!$Q$4)</f>
        <v>267</v>
      </c>
      <c r="E224" s="60"/>
      <c r="F224" s="36">
        <f t="shared" si="12"/>
        <v>267.02159999999998</v>
      </c>
      <c r="G224" s="37">
        <f t="shared" si="13"/>
        <v>100</v>
      </c>
      <c r="H224" s="38" t="e">
        <f t="shared" si="14"/>
        <v>#N/A</v>
      </c>
      <c r="I224" s="36">
        <f t="shared" si="15"/>
        <v>107</v>
      </c>
      <c r="J224" s="58"/>
      <c r="K224" s="58"/>
      <c r="L224" s="58"/>
      <c r="M224" s="58"/>
    </row>
    <row r="225" spans="2:13" x14ac:dyDescent="0.45">
      <c r="B225" s="40">
        <v>217</v>
      </c>
      <c r="C225" s="41" t="s">
        <v>606</v>
      </c>
      <c r="D225" s="49">
        <f>VLOOKUP($B225,'Suburbs Social H 2021'!$A$5:$PW$5312,'Metro Suburbs'!$Q$4)</f>
        <v>7</v>
      </c>
      <c r="E225" s="60"/>
      <c r="F225" s="36">
        <f t="shared" si="12"/>
        <v>7.0217000000000001</v>
      </c>
      <c r="G225" s="37">
        <f t="shared" si="13"/>
        <v>528</v>
      </c>
      <c r="H225" s="38" t="str">
        <f t="shared" si="14"/>
        <v>Pascoe Vale</v>
      </c>
      <c r="I225" s="36">
        <f t="shared" si="15"/>
        <v>106</v>
      </c>
      <c r="J225" s="58"/>
      <c r="K225" s="58"/>
      <c r="L225" s="58"/>
      <c r="M225" s="58"/>
    </row>
    <row r="226" spans="2:13" x14ac:dyDescent="0.45">
      <c r="B226" s="40">
        <v>218</v>
      </c>
      <c r="C226" s="41" t="s">
        <v>348</v>
      </c>
      <c r="D226" s="49">
        <f>VLOOKUP($B226,'Suburbs Social H 2021'!$A$5:$PW$5312,'Metro Suburbs'!$Q$4)</f>
        <v>69</v>
      </c>
      <c r="E226" s="60"/>
      <c r="F226" s="36">
        <f t="shared" si="12"/>
        <v>69.021799999999999</v>
      </c>
      <c r="G226" s="37">
        <f t="shared" si="13"/>
        <v>292</v>
      </c>
      <c r="H226" s="38" t="str">
        <f t="shared" si="14"/>
        <v>Docklands</v>
      </c>
      <c r="I226" s="36">
        <f t="shared" si="15"/>
        <v>106</v>
      </c>
      <c r="J226" s="58"/>
      <c r="K226" s="58"/>
      <c r="L226" s="58"/>
      <c r="M226" s="58"/>
    </row>
    <row r="227" spans="2:13" x14ac:dyDescent="0.45">
      <c r="B227" s="40">
        <v>219</v>
      </c>
      <c r="C227" s="41" t="s">
        <v>349</v>
      </c>
      <c r="D227" s="49">
        <f>VLOOKUP($B227,'Suburbs Social H 2021'!$A$5:$PW$5312,'Metro Suburbs'!$Q$4)</f>
        <v>83</v>
      </c>
      <c r="E227" s="60"/>
      <c r="F227" s="36">
        <f t="shared" si="12"/>
        <v>83.021900000000002</v>
      </c>
      <c r="G227" s="37">
        <f t="shared" si="13"/>
        <v>266</v>
      </c>
      <c r="H227" s="38" t="str">
        <f t="shared" si="14"/>
        <v>Bright</v>
      </c>
      <c r="I227" s="36">
        <f t="shared" si="15"/>
        <v>106</v>
      </c>
      <c r="J227" s="58"/>
      <c r="K227" s="58"/>
      <c r="L227" s="58"/>
      <c r="M227" s="58"/>
    </row>
    <row r="228" spans="2:13" x14ac:dyDescent="0.45">
      <c r="B228" s="40">
        <v>220</v>
      </c>
      <c r="C228" s="41" t="s">
        <v>607</v>
      </c>
      <c r="D228" s="49">
        <f>VLOOKUP($B228,'Suburbs Social H 2021'!$A$5:$PW$5312,'Metro Suburbs'!$Q$4)</f>
        <v>8</v>
      </c>
      <c r="E228" s="60"/>
      <c r="F228" s="36">
        <f t="shared" si="12"/>
        <v>8.0220000000000002</v>
      </c>
      <c r="G228" s="37">
        <f t="shared" si="13"/>
        <v>514</v>
      </c>
      <c r="H228" s="38" t="str">
        <f t="shared" si="14"/>
        <v>Springvale</v>
      </c>
      <c r="I228" s="36">
        <f t="shared" si="15"/>
        <v>105</v>
      </c>
      <c r="J228" s="58"/>
      <c r="K228" s="58"/>
      <c r="L228" s="58"/>
      <c r="M228" s="58"/>
    </row>
    <row r="229" spans="2:13" x14ac:dyDescent="0.45">
      <c r="B229" s="40">
        <v>221</v>
      </c>
      <c r="C229" s="41" t="s">
        <v>781</v>
      </c>
      <c r="D229" s="49">
        <f>VLOOKUP($B229,'Suburbs Social H 2021'!$A$5:$PW$5312,'Metro Suburbs'!$Q$4)</f>
        <v>193</v>
      </c>
      <c r="E229" s="60"/>
      <c r="F229" s="36">
        <f t="shared" si="12"/>
        <v>193.02209999999999</v>
      </c>
      <c r="G229" s="37">
        <f t="shared" si="13"/>
        <v>134</v>
      </c>
      <c r="H229" s="38" t="str">
        <f t="shared" si="14"/>
        <v>Healesville</v>
      </c>
      <c r="I229" s="36">
        <f t="shared" si="15"/>
        <v>105</v>
      </c>
      <c r="J229" s="58"/>
      <c r="K229" s="58"/>
      <c r="L229" s="58"/>
      <c r="M229" s="58"/>
    </row>
    <row r="230" spans="2:13" x14ac:dyDescent="0.45">
      <c r="B230" s="40">
        <v>222</v>
      </c>
      <c r="C230" s="41" t="s">
        <v>609</v>
      </c>
      <c r="D230" s="49">
        <f>VLOOKUP($B230,'Suburbs Social H 2021'!$A$5:$PW$5312,'Metro Suburbs'!$Q$4)</f>
        <v>36</v>
      </c>
      <c r="E230" s="60"/>
      <c r="F230" s="36">
        <f t="shared" si="12"/>
        <v>36.022199999999998</v>
      </c>
      <c r="G230" s="37">
        <f t="shared" si="13"/>
        <v>365</v>
      </c>
      <c r="H230" s="38" t="str">
        <f t="shared" si="14"/>
        <v>Doncaster</v>
      </c>
      <c r="I230" s="36">
        <f t="shared" si="15"/>
        <v>105</v>
      </c>
      <c r="J230" s="58"/>
      <c r="K230" s="58"/>
      <c r="L230" s="58"/>
      <c r="M230" s="58"/>
    </row>
    <row r="231" spans="2:13" x14ac:dyDescent="0.45">
      <c r="B231" s="40">
        <v>223</v>
      </c>
      <c r="C231" s="41" t="s">
        <v>782</v>
      </c>
      <c r="D231" s="49">
        <f>VLOOKUP($B231,'Suburbs Social H 2021'!$A$5:$PW$5312,'Metro Suburbs'!$Q$4)</f>
        <v>163</v>
      </c>
      <c r="E231" s="60"/>
      <c r="F231" s="36">
        <f t="shared" si="12"/>
        <v>163.0223</v>
      </c>
      <c r="G231" s="37">
        <f t="shared" si="13"/>
        <v>153</v>
      </c>
      <c r="H231" s="38" t="str">
        <f t="shared" si="14"/>
        <v>Melton</v>
      </c>
      <c r="I231" s="36">
        <f t="shared" si="15"/>
        <v>103</v>
      </c>
      <c r="J231" s="58"/>
      <c r="K231" s="58"/>
      <c r="L231" s="58"/>
      <c r="M231" s="58"/>
    </row>
    <row r="232" spans="2:13" x14ac:dyDescent="0.45">
      <c r="B232" s="40">
        <v>224</v>
      </c>
      <c r="C232" s="41" t="s">
        <v>351</v>
      </c>
      <c r="D232" s="49">
        <f>VLOOKUP($B232,'Suburbs Social H 2021'!$A$5:$PW$5312,'Metro Suburbs'!$Q$4)</f>
        <v>245</v>
      </c>
      <c r="E232" s="60"/>
      <c r="F232" s="36">
        <f t="shared" si="12"/>
        <v>245.0224</v>
      </c>
      <c r="G232" s="37">
        <f t="shared" si="13"/>
        <v>111</v>
      </c>
      <c r="H232" s="38" t="str">
        <f t="shared" si="14"/>
        <v>Glen Waverley</v>
      </c>
      <c r="I232" s="36">
        <f t="shared" si="15"/>
        <v>103</v>
      </c>
      <c r="J232" s="58"/>
      <c r="K232" s="58"/>
      <c r="L232" s="58"/>
      <c r="M232" s="58"/>
    </row>
    <row r="233" spans="2:13" x14ac:dyDescent="0.45">
      <c r="B233" s="40">
        <v>225</v>
      </c>
      <c r="C233" s="41" t="s">
        <v>352</v>
      </c>
      <c r="D233" s="49">
        <f>VLOOKUP($B233,'Suburbs Social H 2021'!$A$5:$PW$5312,'Metro Suburbs'!$Q$4)</f>
        <v>163</v>
      </c>
      <c r="E233" s="60"/>
      <c r="F233" s="36">
        <f t="shared" si="12"/>
        <v>163.02250000000001</v>
      </c>
      <c r="G233" s="37">
        <f t="shared" si="13"/>
        <v>152</v>
      </c>
      <c r="H233" s="38" t="str">
        <f t="shared" si="14"/>
        <v>Strathdale</v>
      </c>
      <c r="I233" s="36">
        <f t="shared" si="15"/>
        <v>102</v>
      </c>
      <c r="J233" s="58"/>
      <c r="K233" s="58"/>
      <c r="L233" s="58"/>
      <c r="M233" s="58"/>
    </row>
    <row r="234" spans="2:13" x14ac:dyDescent="0.45">
      <c r="B234" s="40">
        <v>226</v>
      </c>
      <c r="C234" s="41" t="s">
        <v>610</v>
      </c>
      <c r="D234" s="49">
        <f>VLOOKUP($B234,'Suburbs Social H 2021'!$A$5:$PW$5312,'Metro Suburbs'!$Q$4)</f>
        <v>27</v>
      </c>
      <c r="E234" s="60"/>
      <c r="F234" s="36">
        <f t="shared" si="12"/>
        <v>27.022600000000001</v>
      </c>
      <c r="G234" s="37">
        <f t="shared" si="13"/>
        <v>394</v>
      </c>
      <c r="H234" s="38" t="str">
        <f t="shared" si="14"/>
        <v>Rowville</v>
      </c>
      <c r="I234" s="36">
        <f t="shared" si="15"/>
        <v>102</v>
      </c>
      <c r="J234" s="58"/>
      <c r="K234" s="58"/>
      <c r="L234" s="58"/>
      <c r="M234" s="58"/>
    </row>
    <row r="235" spans="2:13" x14ac:dyDescent="0.45">
      <c r="B235" s="40">
        <v>227</v>
      </c>
      <c r="C235" s="41" t="s">
        <v>783</v>
      </c>
      <c r="D235" s="49">
        <f>VLOOKUP($B235,'Suburbs Social H 2021'!$A$5:$PW$5312,'Metro Suburbs'!$Q$4)</f>
        <v>278</v>
      </c>
      <c r="E235" s="60"/>
      <c r="F235" s="36">
        <f t="shared" si="12"/>
        <v>278.02269999999999</v>
      </c>
      <c r="G235" s="37">
        <f t="shared" si="13"/>
        <v>93</v>
      </c>
      <c r="H235" s="38" t="str">
        <f t="shared" si="14"/>
        <v>Malvern East</v>
      </c>
      <c r="I235" s="36">
        <f t="shared" si="15"/>
        <v>102</v>
      </c>
      <c r="J235" s="58"/>
      <c r="K235" s="58"/>
      <c r="L235" s="58"/>
      <c r="M235" s="58"/>
    </row>
    <row r="236" spans="2:13" x14ac:dyDescent="0.45">
      <c r="B236" s="40">
        <v>228</v>
      </c>
      <c r="C236" s="41" t="s">
        <v>784</v>
      </c>
      <c r="D236" s="49">
        <f>VLOOKUP($B236,'Suburbs Social H 2021'!$A$5:$PW$5312,'Metro Suburbs'!$Q$4)</f>
        <v>72</v>
      </c>
      <c r="E236" s="60"/>
      <c r="F236" s="36">
        <f t="shared" si="12"/>
        <v>72.022800000000004</v>
      </c>
      <c r="G236" s="37">
        <f t="shared" si="13"/>
        <v>285</v>
      </c>
      <c r="H236" s="38" t="str">
        <f t="shared" si="14"/>
        <v>Hughesdale</v>
      </c>
      <c r="I236" s="36">
        <f t="shared" si="15"/>
        <v>102</v>
      </c>
      <c r="J236" s="58"/>
      <c r="K236" s="58"/>
      <c r="L236" s="58"/>
      <c r="M236" s="58"/>
    </row>
    <row r="237" spans="2:13" x14ac:dyDescent="0.45">
      <c r="B237" s="40">
        <v>229</v>
      </c>
      <c r="C237" s="41" t="s">
        <v>355</v>
      </c>
      <c r="D237" s="49">
        <f>VLOOKUP($B237,'Suburbs Social H 2021'!$A$5:$PW$5312,'Metro Suburbs'!$Q$4)</f>
        <v>108</v>
      </c>
      <c r="E237" s="60"/>
      <c r="F237" s="36">
        <f t="shared" si="12"/>
        <v>108.02290000000001</v>
      </c>
      <c r="G237" s="37">
        <f t="shared" si="13"/>
        <v>214</v>
      </c>
      <c r="H237" s="38" t="str">
        <f t="shared" si="14"/>
        <v>Bell Post Hill</v>
      </c>
      <c r="I237" s="36">
        <f t="shared" si="15"/>
        <v>102</v>
      </c>
      <c r="J237" s="58"/>
      <c r="K237" s="58"/>
      <c r="L237" s="58"/>
      <c r="M237" s="58"/>
    </row>
    <row r="238" spans="2:13" x14ac:dyDescent="0.45">
      <c r="B238" s="40">
        <v>230</v>
      </c>
      <c r="C238" s="41" t="s">
        <v>356</v>
      </c>
      <c r="D238" s="49">
        <f>VLOOKUP($B238,'Suburbs Social H 2021'!$A$5:$PW$5312,'Metro Suburbs'!$Q$4)</f>
        <v>105</v>
      </c>
      <c r="E238" s="60"/>
      <c r="F238" s="36">
        <f t="shared" si="12"/>
        <v>105.023</v>
      </c>
      <c r="G238" s="37">
        <f t="shared" si="13"/>
        <v>221</v>
      </c>
      <c r="H238" s="38" t="str">
        <f t="shared" si="14"/>
        <v>Croydon North</v>
      </c>
      <c r="I238" s="36">
        <f t="shared" si="15"/>
        <v>100</v>
      </c>
      <c r="J238" s="58"/>
      <c r="K238" s="58"/>
      <c r="L238" s="58"/>
      <c r="M238" s="58"/>
    </row>
    <row r="239" spans="2:13" x14ac:dyDescent="0.45">
      <c r="B239" s="40">
        <v>231</v>
      </c>
      <c r="C239" s="41" t="s">
        <v>785</v>
      </c>
      <c r="D239" s="49">
        <f>VLOOKUP($B239,'Suburbs Social H 2021'!$A$5:$PW$5312,'Metro Suburbs'!$Q$4)</f>
        <v>20</v>
      </c>
      <c r="E239" s="60"/>
      <c r="F239" s="36">
        <f t="shared" si="12"/>
        <v>20.023099999999999</v>
      </c>
      <c r="G239" s="37">
        <f t="shared" si="13"/>
        <v>426</v>
      </c>
      <c r="H239" s="38" t="str">
        <f t="shared" si="14"/>
        <v>Sandringham</v>
      </c>
      <c r="I239" s="36">
        <f t="shared" si="15"/>
        <v>99</v>
      </c>
      <c r="J239" s="58"/>
      <c r="K239" s="58"/>
      <c r="L239" s="58"/>
      <c r="M239" s="58"/>
    </row>
    <row r="240" spans="2:13" x14ac:dyDescent="0.45">
      <c r="B240" s="40">
        <v>232</v>
      </c>
      <c r="C240" s="41" t="s">
        <v>357</v>
      </c>
      <c r="D240" s="49">
        <f>VLOOKUP($B240,'Suburbs Social H 2021'!$A$5:$PW$5312,'Metro Suburbs'!$Q$4)</f>
        <v>9</v>
      </c>
      <c r="E240" s="60"/>
      <c r="F240" s="36">
        <f t="shared" si="12"/>
        <v>9.0231999999999992</v>
      </c>
      <c r="G240" s="37">
        <f t="shared" si="13"/>
        <v>501</v>
      </c>
      <c r="H240" s="38" t="str">
        <f t="shared" si="14"/>
        <v>Springvale South</v>
      </c>
      <c r="I240" s="36">
        <f t="shared" si="15"/>
        <v>98</v>
      </c>
      <c r="J240" s="58"/>
      <c r="K240" s="58"/>
      <c r="L240" s="58"/>
      <c r="M240" s="58"/>
    </row>
    <row r="241" spans="2:13" x14ac:dyDescent="0.45">
      <c r="B241" s="40">
        <v>233</v>
      </c>
      <c r="C241" s="41" t="s">
        <v>358</v>
      </c>
      <c r="D241" s="49">
        <f>VLOOKUP($B241,'Suburbs Social H 2021'!$A$5:$PW$5312,'Metro Suburbs'!$Q$4)</f>
        <v>48</v>
      </c>
      <c r="E241" s="60"/>
      <c r="F241" s="36">
        <f t="shared" si="12"/>
        <v>48.023299999999999</v>
      </c>
      <c r="G241" s="37">
        <f t="shared" si="13"/>
        <v>334</v>
      </c>
      <c r="H241" s="38" t="str">
        <f t="shared" si="14"/>
        <v>Newtown</v>
      </c>
      <c r="I241" s="36">
        <f t="shared" si="15"/>
        <v>98</v>
      </c>
      <c r="J241" s="58"/>
      <c r="K241" s="58"/>
      <c r="L241" s="58"/>
      <c r="M241" s="58"/>
    </row>
    <row r="242" spans="2:13" x14ac:dyDescent="0.45">
      <c r="B242" s="40">
        <v>234</v>
      </c>
      <c r="C242" s="41" t="s">
        <v>359</v>
      </c>
      <c r="D242" s="49">
        <f>VLOOKUP($B242,'Suburbs Social H 2021'!$A$5:$PW$5312,'Metro Suburbs'!$Q$4)</f>
        <v>116</v>
      </c>
      <c r="E242" s="60"/>
      <c r="F242" s="36">
        <f t="shared" si="12"/>
        <v>116.0234</v>
      </c>
      <c r="G242" s="37">
        <f t="shared" si="13"/>
        <v>201</v>
      </c>
      <c r="H242" s="38" t="str">
        <f t="shared" si="14"/>
        <v>Mount Pleasant</v>
      </c>
      <c r="I242" s="36">
        <f t="shared" si="15"/>
        <v>98</v>
      </c>
      <c r="J242" s="58"/>
      <c r="K242" s="58"/>
      <c r="L242" s="58"/>
      <c r="M242" s="58"/>
    </row>
    <row r="243" spans="2:13" x14ac:dyDescent="0.45">
      <c r="B243" s="40">
        <v>235</v>
      </c>
      <c r="C243" s="41" t="s">
        <v>360</v>
      </c>
      <c r="D243" s="49">
        <f>VLOOKUP($B243,'Suburbs Social H 2021'!$A$5:$PW$5312,'Metro Suburbs'!$Q$4)</f>
        <v>270</v>
      </c>
      <c r="E243" s="60"/>
      <c r="F243" s="36">
        <f t="shared" si="12"/>
        <v>270.02350000000001</v>
      </c>
      <c r="G243" s="37">
        <f t="shared" si="13"/>
        <v>98</v>
      </c>
      <c r="H243" s="38" t="str">
        <f t="shared" si="14"/>
        <v>Keysborough</v>
      </c>
      <c r="I243" s="36">
        <f t="shared" si="15"/>
        <v>98</v>
      </c>
      <c r="J243" s="58"/>
      <c r="K243" s="58"/>
      <c r="L243" s="58"/>
      <c r="M243" s="58"/>
    </row>
    <row r="244" spans="2:13" x14ac:dyDescent="0.45">
      <c r="B244" s="40">
        <v>236</v>
      </c>
      <c r="C244" s="41" t="s">
        <v>361</v>
      </c>
      <c r="D244" s="49">
        <f>VLOOKUP($B244,'Suburbs Social H 2021'!$A$5:$PW$5312,'Metro Suburbs'!$Q$4)</f>
        <v>574</v>
      </c>
      <c r="E244" s="60"/>
      <c r="F244" s="36">
        <f t="shared" si="12"/>
        <v>574.02359999999999</v>
      </c>
      <c r="G244" s="37">
        <f t="shared" si="13"/>
        <v>29</v>
      </c>
      <c r="H244" s="38" t="str">
        <f t="shared" si="14"/>
        <v>Campbellfield</v>
      </c>
      <c r="I244" s="36">
        <f t="shared" si="15"/>
        <v>98</v>
      </c>
      <c r="J244" s="58"/>
      <c r="K244" s="58"/>
      <c r="L244" s="58"/>
      <c r="M244" s="58"/>
    </row>
    <row r="245" spans="2:13" x14ac:dyDescent="0.45">
      <c r="B245" s="40">
        <v>237</v>
      </c>
      <c r="C245" s="41" t="s">
        <v>786</v>
      </c>
      <c r="D245" s="49">
        <f>VLOOKUP($B245,'Suburbs Social H 2021'!$A$5:$PW$5312,'Metro Suburbs'!$Q$4)</f>
        <v>35</v>
      </c>
      <c r="E245" s="60"/>
      <c r="F245" s="36">
        <f t="shared" si="12"/>
        <v>35.023699999999998</v>
      </c>
      <c r="G245" s="37">
        <f t="shared" si="13"/>
        <v>368</v>
      </c>
      <c r="H245" s="38" t="str">
        <f t="shared" si="14"/>
        <v>Alexandra</v>
      </c>
      <c r="I245" s="36">
        <f t="shared" si="15"/>
        <v>98</v>
      </c>
      <c r="J245" s="58"/>
      <c r="K245" s="58"/>
      <c r="L245" s="58"/>
      <c r="M245" s="58"/>
    </row>
    <row r="246" spans="2:13" x14ac:dyDescent="0.45">
      <c r="B246" s="40">
        <v>238</v>
      </c>
      <c r="C246" s="41" t="s">
        <v>613</v>
      </c>
      <c r="D246" s="49">
        <f>VLOOKUP($B246,'Suburbs Social H 2021'!$A$5:$PW$5312,'Metro Suburbs'!$Q$4)</f>
        <v>11</v>
      </c>
      <c r="E246" s="60"/>
      <c r="F246" s="36">
        <f t="shared" si="12"/>
        <v>11.0238</v>
      </c>
      <c r="G246" s="37">
        <f t="shared" si="13"/>
        <v>485</v>
      </c>
      <c r="H246" s="38" t="str">
        <f t="shared" si="14"/>
        <v>Mitcham</v>
      </c>
      <c r="I246" s="36">
        <f t="shared" si="15"/>
        <v>97</v>
      </c>
      <c r="J246" s="58"/>
      <c r="K246" s="58"/>
      <c r="L246" s="58"/>
      <c r="M246" s="58"/>
    </row>
    <row r="247" spans="2:13" x14ac:dyDescent="0.45">
      <c r="B247" s="40">
        <v>239</v>
      </c>
      <c r="C247" s="41" t="s">
        <v>614</v>
      </c>
      <c r="D247" s="49">
        <f>VLOOKUP($B247,'Suburbs Social H 2021'!$A$5:$PW$5312,'Metro Suburbs'!$Q$4)</f>
        <v>30</v>
      </c>
      <c r="E247" s="60"/>
      <c r="F247" s="36">
        <f t="shared" si="12"/>
        <v>30.023900000000001</v>
      </c>
      <c r="G247" s="37">
        <f t="shared" si="13"/>
        <v>383</v>
      </c>
      <c r="H247" s="38" t="str">
        <f t="shared" si="14"/>
        <v>Kyneton</v>
      </c>
      <c r="I247" s="36">
        <f t="shared" si="15"/>
        <v>97</v>
      </c>
      <c r="J247" s="58"/>
      <c r="K247" s="58"/>
      <c r="L247" s="58"/>
      <c r="M247" s="58"/>
    </row>
    <row r="248" spans="2:13" x14ac:dyDescent="0.45">
      <c r="B248" s="40">
        <v>240</v>
      </c>
      <c r="C248" s="41" t="s">
        <v>362</v>
      </c>
      <c r="D248" s="49">
        <f>VLOOKUP($B248,'Suburbs Social H 2021'!$A$5:$PW$5312,'Metro Suburbs'!$Q$4)</f>
        <v>152</v>
      </c>
      <c r="E248" s="60"/>
      <c r="F248" s="36">
        <f t="shared" si="12"/>
        <v>152.024</v>
      </c>
      <c r="G248" s="37">
        <f t="shared" si="13"/>
        <v>165</v>
      </c>
      <c r="H248" s="38" t="str">
        <f t="shared" si="14"/>
        <v>Cairnlea</v>
      </c>
      <c r="I248" s="36">
        <f t="shared" si="15"/>
        <v>97</v>
      </c>
      <c r="J248" s="58"/>
      <c r="K248" s="58"/>
      <c r="L248" s="58"/>
      <c r="M248" s="58"/>
    </row>
    <row r="249" spans="2:13" x14ac:dyDescent="0.45">
      <c r="B249" s="40">
        <v>241</v>
      </c>
      <c r="C249" s="41" t="s">
        <v>615</v>
      </c>
      <c r="D249" s="49">
        <f>VLOOKUP($B249,'Suburbs Social H 2021'!$A$5:$PW$5312,'Metro Suburbs'!$Q$4)</f>
        <v>84</v>
      </c>
      <c r="E249" s="60"/>
      <c r="F249" s="36">
        <f t="shared" si="12"/>
        <v>84.024100000000004</v>
      </c>
      <c r="G249" s="37">
        <f t="shared" si="13"/>
        <v>264</v>
      </c>
      <c r="H249" s="38" t="str">
        <f t="shared" si="14"/>
        <v>St Kilda East</v>
      </c>
      <c r="I249" s="36">
        <f t="shared" si="15"/>
        <v>96</v>
      </c>
      <c r="J249" s="58"/>
      <c r="K249" s="58"/>
      <c r="L249" s="58"/>
      <c r="M249" s="58"/>
    </row>
    <row r="250" spans="2:13" x14ac:dyDescent="0.45">
      <c r="B250" s="40">
        <v>242</v>
      </c>
      <c r="C250" s="41" t="s">
        <v>363</v>
      </c>
      <c r="D250" s="49">
        <f>VLOOKUP($B250,'Suburbs Social H 2021'!$A$5:$PW$5312,'Metro Suburbs'!$Q$4)</f>
        <v>13</v>
      </c>
      <c r="E250" s="60"/>
      <c r="F250" s="36">
        <f t="shared" si="12"/>
        <v>13.0242</v>
      </c>
      <c r="G250" s="37">
        <f t="shared" si="13"/>
        <v>471</v>
      </c>
      <c r="H250" s="38" t="str">
        <f t="shared" si="14"/>
        <v>Canterbury</v>
      </c>
      <c r="I250" s="36">
        <f t="shared" si="15"/>
        <v>96</v>
      </c>
      <c r="J250" s="58"/>
      <c r="K250" s="58"/>
      <c r="L250" s="58"/>
      <c r="M250" s="58"/>
    </row>
    <row r="251" spans="2:13" x14ac:dyDescent="0.45">
      <c r="B251" s="40">
        <v>243</v>
      </c>
      <c r="C251" s="41" t="s">
        <v>364</v>
      </c>
      <c r="D251" s="49">
        <f>VLOOKUP($B251,'Suburbs Social H 2021'!$A$5:$PW$5312,'Metro Suburbs'!$Q$4)</f>
        <v>156</v>
      </c>
      <c r="E251" s="60"/>
      <c r="F251" s="36">
        <f t="shared" si="12"/>
        <v>156.02430000000001</v>
      </c>
      <c r="G251" s="37">
        <f t="shared" si="13"/>
        <v>161</v>
      </c>
      <c r="H251" s="38" t="str">
        <f t="shared" si="14"/>
        <v>Aspendale</v>
      </c>
      <c r="I251" s="36">
        <f t="shared" si="15"/>
        <v>96</v>
      </c>
      <c r="J251" s="58"/>
      <c r="K251" s="58"/>
      <c r="L251" s="58"/>
      <c r="M251" s="58"/>
    </row>
    <row r="252" spans="2:13" x14ac:dyDescent="0.45">
      <c r="B252" s="40">
        <v>244</v>
      </c>
      <c r="C252" s="41" t="s">
        <v>157</v>
      </c>
      <c r="D252" s="49">
        <f>VLOOKUP($B252,'Suburbs Social H 2021'!$A$5:$PW$5312,'Metro Suburbs'!$Q$4)</f>
        <v>324</v>
      </c>
      <c r="E252" s="60"/>
      <c r="F252" s="36">
        <f t="shared" si="12"/>
        <v>324.02440000000001</v>
      </c>
      <c r="G252" s="37">
        <f t="shared" si="13"/>
        <v>73</v>
      </c>
      <c r="H252" s="38" t="str">
        <f t="shared" si="14"/>
        <v>Frankston South</v>
      </c>
      <c r="I252" s="36">
        <f t="shared" si="15"/>
        <v>94</v>
      </c>
      <c r="J252" s="58"/>
      <c r="K252" s="58"/>
      <c r="L252" s="58"/>
      <c r="M252" s="58"/>
    </row>
    <row r="253" spans="2:13" x14ac:dyDescent="0.45">
      <c r="B253" s="40">
        <v>245</v>
      </c>
      <c r="C253" s="41" t="s">
        <v>365</v>
      </c>
      <c r="D253" s="49">
        <f>VLOOKUP($B253,'Suburbs Social H 2021'!$A$5:$PW$5312,'Metro Suburbs'!$Q$4)</f>
        <v>102</v>
      </c>
      <c r="E253" s="60"/>
      <c r="F253" s="36">
        <f t="shared" si="12"/>
        <v>102.0245</v>
      </c>
      <c r="G253" s="37">
        <f t="shared" si="13"/>
        <v>228</v>
      </c>
      <c r="H253" s="38" t="str">
        <f t="shared" si="14"/>
        <v>Canadian</v>
      </c>
      <c r="I253" s="36">
        <f t="shared" si="15"/>
        <v>94</v>
      </c>
      <c r="J253" s="58"/>
      <c r="K253" s="58"/>
      <c r="L253" s="58"/>
      <c r="M253" s="58"/>
    </row>
    <row r="254" spans="2:13" x14ac:dyDescent="0.45">
      <c r="B254" s="40">
        <v>246</v>
      </c>
      <c r="C254" s="41" t="s">
        <v>787</v>
      </c>
      <c r="D254" s="49">
        <f>VLOOKUP($B254,'Suburbs Social H 2021'!$A$5:$PW$5312,'Metro Suburbs'!$Q$4)</f>
        <v>8</v>
      </c>
      <c r="E254" s="60"/>
      <c r="F254" s="36">
        <f t="shared" si="12"/>
        <v>8.0245999999999995</v>
      </c>
      <c r="G254" s="37">
        <f t="shared" si="13"/>
        <v>513</v>
      </c>
      <c r="H254" s="38" t="str">
        <f t="shared" si="14"/>
        <v>Parkville</v>
      </c>
      <c r="I254" s="36">
        <f t="shared" si="15"/>
        <v>93</v>
      </c>
      <c r="J254" s="58"/>
      <c r="K254" s="58"/>
      <c r="L254" s="58"/>
      <c r="M254" s="58"/>
    </row>
    <row r="255" spans="2:13" x14ac:dyDescent="0.45">
      <c r="B255" s="40">
        <v>247</v>
      </c>
      <c r="C255" s="41" t="s">
        <v>367</v>
      </c>
      <c r="D255" s="49">
        <f>VLOOKUP($B255,'Suburbs Social H 2021'!$A$5:$PW$5312,'Metro Suburbs'!$Q$4)</f>
        <v>23</v>
      </c>
      <c r="E255" s="60"/>
      <c r="F255" s="36">
        <f t="shared" si="12"/>
        <v>23.024699999999999</v>
      </c>
      <c r="G255" s="37">
        <f t="shared" si="13"/>
        <v>413</v>
      </c>
      <c r="H255" s="38" t="str">
        <f t="shared" si="14"/>
        <v>Macleod</v>
      </c>
      <c r="I255" s="36">
        <f t="shared" si="15"/>
        <v>93</v>
      </c>
      <c r="J255" s="58"/>
      <c r="K255" s="58"/>
      <c r="L255" s="58"/>
      <c r="M255" s="58"/>
    </row>
    <row r="256" spans="2:13" x14ac:dyDescent="0.45">
      <c r="B256" s="40">
        <v>248</v>
      </c>
      <c r="C256" s="41" t="s">
        <v>616</v>
      </c>
      <c r="D256" s="49">
        <f>VLOOKUP($B256,'Suburbs Social H 2021'!$A$5:$PW$5312,'Metro Suburbs'!$Q$4)</f>
        <v>53</v>
      </c>
      <c r="E256" s="60"/>
      <c r="F256" s="36">
        <f t="shared" si="12"/>
        <v>53.024799999999999</v>
      </c>
      <c r="G256" s="37">
        <f t="shared" si="13"/>
        <v>320</v>
      </c>
      <c r="H256" s="38" t="str">
        <f t="shared" si="14"/>
        <v>Broadford</v>
      </c>
      <c r="I256" s="36">
        <f t="shared" si="15"/>
        <v>93</v>
      </c>
      <c r="J256" s="58"/>
      <c r="K256" s="58"/>
      <c r="L256" s="58"/>
      <c r="M256" s="58"/>
    </row>
    <row r="257" spans="2:13" x14ac:dyDescent="0.45">
      <c r="B257" s="40">
        <v>249</v>
      </c>
      <c r="C257" s="41" t="s">
        <v>788</v>
      </c>
      <c r="D257" s="49">
        <f>VLOOKUP($B257,'Suburbs Social H 2021'!$A$5:$PW$5312,'Metro Suburbs'!$Q$4)</f>
        <v>21</v>
      </c>
      <c r="E257" s="60"/>
      <c r="F257" s="36">
        <f t="shared" si="12"/>
        <v>21.024899999999999</v>
      </c>
      <c r="G257" s="37">
        <f t="shared" si="13"/>
        <v>420</v>
      </c>
      <c r="H257" s="38" t="str">
        <f t="shared" si="14"/>
        <v>Ardeer</v>
      </c>
      <c r="I257" s="36">
        <f t="shared" si="15"/>
        <v>92</v>
      </c>
      <c r="J257" s="58"/>
      <c r="K257" s="58"/>
      <c r="L257" s="58"/>
      <c r="M257" s="58"/>
    </row>
    <row r="258" spans="2:13" x14ac:dyDescent="0.45">
      <c r="B258" s="40">
        <v>250</v>
      </c>
      <c r="C258" s="41" t="s">
        <v>789</v>
      </c>
      <c r="D258" s="49">
        <f>VLOOKUP($B258,'Suburbs Social H 2021'!$A$5:$PW$5312,'Metro Suburbs'!$Q$4)</f>
        <v>17</v>
      </c>
      <c r="E258" s="60"/>
      <c r="F258" s="36">
        <f t="shared" si="12"/>
        <v>17.024999999999999</v>
      </c>
      <c r="G258" s="37">
        <f t="shared" si="13"/>
        <v>442</v>
      </c>
      <c r="H258" s="38" t="str">
        <f t="shared" si="14"/>
        <v>Mulgrave</v>
      </c>
      <c r="I258" s="36">
        <f t="shared" si="15"/>
        <v>91</v>
      </c>
      <c r="J258" s="58"/>
      <c r="K258" s="58"/>
      <c r="L258" s="58"/>
      <c r="M258" s="58"/>
    </row>
    <row r="259" spans="2:13" x14ac:dyDescent="0.45">
      <c r="B259" s="40">
        <v>251</v>
      </c>
      <c r="C259" s="41" t="s">
        <v>790</v>
      </c>
      <c r="D259" s="49">
        <f>VLOOKUP($B259,'Suburbs Social H 2021'!$A$5:$PW$5312,'Metro Suburbs'!$Q$4)</f>
        <v>110</v>
      </c>
      <c r="E259" s="60"/>
      <c r="F259" s="36">
        <f t="shared" si="12"/>
        <v>110.02509999999999</v>
      </c>
      <c r="G259" s="37">
        <f t="shared" si="13"/>
        <v>213</v>
      </c>
      <c r="H259" s="38" t="str">
        <f t="shared" si="14"/>
        <v>Cohuna</v>
      </c>
      <c r="I259" s="36">
        <f t="shared" si="15"/>
        <v>91</v>
      </c>
      <c r="J259" s="58"/>
      <c r="K259" s="58"/>
      <c r="L259" s="58"/>
      <c r="M259" s="58"/>
    </row>
    <row r="260" spans="2:13" x14ac:dyDescent="0.45">
      <c r="B260" s="40">
        <v>252</v>
      </c>
      <c r="C260" s="41" t="s">
        <v>369</v>
      </c>
      <c r="D260" s="49">
        <f>VLOOKUP($B260,'Suburbs Social H 2021'!$A$5:$PW$5312,'Metro Suburbs'!$Q$4)</f>
        <v>12</v>
      </c>
      <c r="E260" s="60"/>
      <c r="F260" s="36">
        <f t="shared" si="12"/>
        <v>12.0252</v>
      </c>
      <c r="G260" s="37">
        <f t="shared" si="13"/>
        <v>479</v>
      </c>
      <c r="H260" s="38" t="str">
        <f t="shared" si="14"/>
        <v>North Bendigo</v>
      </c>
      <c r="I260" s="36">
        <f t="shared" si="15"/>
        <v>90</v>
      </c>
      <c r="J260" s="58"/>
      <c r="K260" s="58"/>
      <c r="L260" s="58"/>
      <c r="M260" s="58"/>
    </row>
    <row r="261" spans="2:13" x14ac:dyDescent="0.45">
      <c r="B261" s="40">
        <v>253</v>
      </c>
      <c r="C261" s="41" t="s">
        <v>370</v>
      </c>
      <c r="D261" s="49">
        <f>VLOOKUP($B261,'Suburbs Social H 2021'!$A$5:$PW$5312,'Metro Suburbs'!$Q$4)</f>
        <v>38</v>
      </c>
      <c r="E261" s="60"/>
      <c r="F261" s="36">
        <f t="shared" si="12"/>
        <v>38.025300000000001</v>
      </c>
      <c r="G261" s="37">
        <f t="shared" si="13"/>
        <v>355</v>
      </c>
      <c r="H261" s="38" t="str">
        <f t="shared" si="14"/>
        <v>Newport</v>
      </c>
      <c r="I261" s="36">
        <f t="shared" si="15"/>
        <v>90</v>
      </c>
      <c r="J261" s="58"/>
      <c r="K261" s="58"/>
      <c r="L261" s="58"/>
      <c r="M261" s="58"/>
    </row>
    <row r="262" spans="2:13" x14ac:dyDescent="0.45">
      <c r="B262" s="40">
        <v>254</v>
      </c>
      <c r="C262" s="41" t="s">
        <v>619</v>
      </c>
      <c r="D262" s="49">
        <f>VLOOKUP($B262,'Suburbs Social H 2021'!$A$5:$PW$5312,'Metro Suburbs'!$Q$4)</f>
        <v>8</v>
      </c>
      <c r="E262" s="60"/>
      <c r="F262" s="36">
        <f t="shared" si="12"/>
        <v>8.0253999999999994</v>
      </c>
      <c r="G262" s="37">
        <f t="shared" si="13"/>
        <v>512</v>
      </c>
      <c r="H262" s="38" t="str">
        <f t="shared" si="14"/>
        <v>Mentone</v>
      </c>
      <c r="I262" s="36">
        <f t="shared" si="15"/>
        <v>90</v>
      </c>
      <c r="J262" s="58"/>
      <c r="K262" s="58"/>
      <c r="L262" s="58"/>
      <c r="M262" s="58"/>
    </row>
    <row r="263" spans="2:13" x14ac:dyDescent="0.45">
      <c r="B263" s="40">
        <v>255</v>
      </c>
      <c r="C263" s="41" t="s">
        <v>791</v>
      </c>
      <c r="D263" s="49">
        <f>VLOOKUP($B263,'Suburbs Social H 2021'!$A$5:$PW$5312,'Metro Suburbs'!$Q$4)</f>
        <v>292</v>
      </c>
      <c r="E263" s="60"/>
      <c r="F263" s="36">
        <f t="shared" si="12"/>
        <v>292.02550000000002</v>
      </c>
      <c r="G263" s="37">
        <f t="shared" si="13"/>
        <v>86</v>
      </c>
      <c r="H263" s="38" t="str">
        <f t="shared" si="14"/>
        <v>Darley</v>
      </c>
      <c r="I263" s="36">
        <f t="shared" si="15"/>
        <v>90</v>
      </c>
      <c r="J263" s="58"/>
      <c r="K263" s="58"/>
      <c r="L263" s="58"/>
      <c r="M263" s="58"/>
    </row>
    <row r="264" spans="2:13" x14ac:dyDescent="0.45">
      <c r="B264" s="40">
        <v>256</v>
      </c>
      <c r="C264" s="41" t="s">
        <v>371</v>
      </c>
      <c r="D264" s="49">
        <f>VLOOKUP($B264,'Suburbs Social H 2021'!$A$5:$PW$5312,'Metro Suburbs'!$Q$4)</f>
        <v>7</v>
      </c>
      <c r="E264" s="60"/>
      <c r="F264" s="36">
        <f t="shared" si="12"/>
        <v>7.0255999999999998</v>
      </c>
      <c r="G264" s="37">
        <f t="shared" si="13"/>
        <v>527</v>
      </c>
      <c r="H264" s="38" t="str">
        <f t="shared" si="14"/>
        <v>St Albans Park</v>
      </c>
      <c r="I264" s="36">
        <f t="shared" si="15"/>
        <v>88</v>
      </c>
      <c r="J264" s="58"/>
      <c r="K264" s="58"/>
      <c r="L264" s="58"/>
      <c r="M264" s="58"/>
    </row>
    <row r="265" spans="2:13" x14ac:dyDescent="0.45">
      <c r="B265" s="40">
        <v>257</v>
      </c>
      <c r="C265" s="41" t="s">
        <v>372</v>
      </c>
      <c r="D265" s="49">
        <f>VLOOKUP($B265,'Suburbs Social H 2021'!$A$5:$PW$5312,'Metro Suburbs'!$Q$4)</f>
        <v>127</v>
      </c>
      <c r="E265" s="60"/>
      <c r="F265" s="36">
        <f t="shared" si="12"/>
        <v>127.0257</v>
      </c>
      <c r="G265" s="37">
        <f t="shared" si="13"/>
        <v>188</v>
      </c>
      <c r="H265" s="38" t="str">
        <f t="shared" si="14"/>
        <v>Seddon</v>
      </c>
      <c r="I265" s="36">
        <f t="shared" si="15"/>
        <v>88</v>
      </c>
      <c r="J265" s="58"/>
      <c r="K265" s="58"/>
      <c r="L265" s="58"/>
      <c r="M265" s="58"/>
    </row>
    <row r="266" spans="2:13" x14ac:dyDescent="0.45">
      <c r="B266" s="40">
        <v>258</v>
      </c>
      <c r="C266" s="41" t="s">
        <v>373</v>
      </c>
      <c r="D266" s="49">
        <f>VLOOKUP($B266,'Suburbs Social H 2021'!$A$5:$PW$5312,'Metro Suburbs'!$Q$4)</f>
        <v>30</v>
      </c>
      <c r="E266" s="60"/>
      <c r="F266" s="36">
        <f t="shared" ref="F266:F329" si="16">D266+0.0001*B266</f>
        <v>30.0258</v>
      </c>
      <c r="G266" s="37">
        <f t="shared" ref="G266:G329" si="17">RANK(F266,F$9:F$536)</f>
        <v>382</v>
      </c>
      <c r="H266" s="38" t="str">
        <f t="shared" ref="H266:H329" si="18">VLOOKUP(MATCH(B266,$G$9:$G$532,0),$B$9:$D$536,2)</f>
        <v>Barwon Heads</v>
      </c>
      <c r="I266" s="36">
        <f t="shared" ref="I266:I329" si="19">VLOOKUP(MATCH(B266,$G$9:$G$5327,0),$B$9:$D$536,3)</f>
        <v>88</v>
      </c>
      <c r="J266" s="58"/>
      <c r="K266" s="58"/>
      <c r="L266" s="58"/>
      <c r="M266" s="58"/>
    </row>
    <row r="267" spans="2:13" x14ac:dyDescent="0.45">
      <c r="B267" s="40">
        <v>259</v>
      </c>
      <c r="C267" s="41" t="s">
        <v>621</v>
      </c>
      <c r="D267" s="49">
        <f>VLOOKUP($B267,'Suburbs Social H 2021'!$A$5:$PW$5312,'Metro Suburbs'!$Q$4)</f>
        <v>81</v>
      </c>
      <c r="E267" s="60"/>
      <c r="F267" s="36">
        <f t="shared" si="16"/>
        <v>81.025899999999993</v>
      </c>
      <c r="G267" s="37">
        <f t="shared" si="17"/>
        <v>268</v>
      </c>
      <c r="H267" s="38" t="str">
        <f t="shared" si="18"/>
        <v>White Hills</v>
      </c>
      <c r="I267" s="36">
        <f t="shared" si="19"/>
        <v>85</v>
      </c>
      <c r="J267" s="58"/>
      <c r="K267" s="58"/>
      <c r="L267" s="58"/>
      <c r="M267" s="58"/>
    </row>
    <row r="268" spans="2:13" x14ac:dyDescent="0.45">
      <c r="B268" s="40">
        <v>260</v>
      </c>
      <c r="C268" s="41" t="s">
        <v>792</v>
      </c>
      <c r="D268" s="49">
        <f>VLOOKUP($B268,'Suburbs Social H 2021'!$A$5:$PW$5312,'Metro Suburbs'!$Q$4)</f>
        <v>524</v>
      </c>
      <c r="E268" s="60"/>
      <c r="F268" s="36">
        <f t="shared" si="16"/>
        <v>524.02599999999995</v>
      </c>
      <c r="G268" s="37">
        <f t="shared" si="17"/>
        <v>35</v>
      </c>
      <c r="H268" s="38" t="str">
        <f t="shared" si="18"/>
        <v>Wantirna</v>
      </c>
      <c r="I268" s="36">
        <f t="shared" si="19"/>
        <v>85</v>
      </c>
      <c r="J268" s="58"/>
      <c r="K268" s="58"/>
      <c r="L268" s="58"/>
      <c r="M268" s="58"/>
    </row>
    <row r="269" spans="2:13" x14ac:dyDescent="0.45">
      <c r="B269" s="40">
        <v>261</v>
      </c>
      <c r="C269" s="41" t="s">
        <v>622</v>
      </c>
      <c r="D269" s="49">
        <f>VLOOKUP($B269,'Suburbs Social H 2021'!$A$5:$PW$5312,'Metro Suburbs'!$Q$4)</f>
        <v>50</v>
      </c>
      <c r="E269" s="60"/>
      <c r="F269" s="36">
        <f t="shared" si="16"/>
        <v>50.0261</v>
      </c>
      <c r="G269" s="37">
        <f t="shared" si="17"/>
        <v>327</v>
      </c>
      <c r="H269" s="38" t="str">
        <f t="shared" si="18"/>
        <v>Cobden</v>
      </c>
      <c r="I269" s="36">
        <f t="shared" si="19"/>
        <v>85</v>
      </c>
      <c r="J269" s="58"/>
      <c r="K269" s="58"/>
      <c r="L269" s="58"/>
      <c r="M269" s="58"/>
    </row>
    <row r="270" spans="2:13" x14ac:dyDescent="0.45">
      <c r="B270" s="40">
        <v>262</v>
      </c>
      <c r="C270" s="41" t="s">
        <v>793</v>
      </c>
      <c r="D270" s="49">
        <f>VLOOKUP($B270,'Suburbs Social H 2021'!$A$5:$PW$5312,'Metro Suburbs'!$Q$4)</f>
        <v>54</v>
      </c>
      <c r="E270" s="60"/>
      <c r="F270" s="36">
        <f t="shared" si="16"/>
        <v>54.026200000000003</v>
      </c>
      <c r="G270" s="37">
        <f t="shared" si="17"/>
        <v>318</v>
      </c>
      <c r="H270" s="38" t="str">
        <f t="shared" si="18"/>
        <v>Anglesea</v>
      </c>
      <c r="I270" s="36">
        <f t="shared" si="19"/>
        <v>85</v>
      </c>
      <c r="J270" s="58"/>
      <c r="K270" s="58"/>
      <c r="L270" s="58"/>
      <c r="M270" s="58"/>
    </row>
    <row r="271" spans="2:13" x14ac:dyDescent="0.45">
      <c r="B271" s="40">
        <v>263</v>
      </c>
      <c r="C271" s="41" t="s">
        <v>376</v>
      </c>
      <c r="D271" s="49">
        <f>VLOOKUP($B271,'Suburbs Social H 2021'!$A$5:$PW$5312,'Metro Suburbs'!$Q$4)</f>
        <v>16</v>
      </c>
      <c r="E271" s="60"/>
      <c r="F271" s="36">
        <f t="shared" si="16"/>
        <v>16.026299999999999</v>
      </c>
      <c r="G271" s="37">
        <f t="shared" si="17"/>
        <v>447</v>
      </c>
      <c r="H271" s="38" t="str">
        <f t="shared" si="18"/>
        <v>Parkdale</v>
      </c>
      <c r="I271" s="36">
        <f t="shared" si="19"/>
        <v>84</v>
      </c>
      <c r="J271" s="58"/>
      <c r="K271" s="58"/>
      <c r="L271" s="58"/>
      <c r="M271" s="58"/>
    </row>
    <row r="272" spans="2:13" x14ac:dyDescent="0.45">
      <c r="B272" s="40">
        <v>264</v>
      </c>
      <c r="C272" s="41" t="s">
        <v>377</v>
      </c>
      <c r="D272" s="49">
        <f>VLOOKUP($B272,'Suburbs Social H 2021'!$A$5:$PW$5312,'Metro Suburbs'!$Q$4)</f>
        <v>98</v>
      </c>
      <c r="E272" s="60"/>
      <c r="F272" s="36">
        <f t="shared" si="16"/>
        <v>98.026399999999995</v>
      </c>
      <c r="G272" s="37">
        <f t="shared" si="17"/>
        <v>235</v>
      </c>
      <c r="H272" s="38" t="str">
        <f t="shared" si="18"/>
        <v>Highton</v>
      </c>
      <c r="I272" s="36">
        <f t="shared" si="19"/>
        <v>84</v>
      </c>
      <c r="J272" s="58"/>
      <c r="K272" s="58"/>
      <c r="L272" s="58"/>
      <c r="M272" s="58"/>
    </row>
    <row r="273" spans="2:13" x14ac:dyDescent="0.45">
      <c r="B273" s="40">
        <v>265</v>
      </c>
      <c r="C273" s="41" t="s">
        <v>623</v>
      </c>
      <c r="D273" s="49">
        <f>VLOOKUP($B273,'Suburbs Social H 2021'!$A$5:$PW$5312,'Metro Suburbs'!$Q$4)</f>
        <v>26</v>
      </c>
      <c r="E273" s="60"/>
      <c r="F273" s="36">
        <f t="shared" si="16"/>
        <v>26.026499999999999</v>
      </c>
      <c r="G273" s="37">
        <f t="shared" si="17"/>
        <v>398</v>
      </c>
      <c r="H273" s="38" t="str">
        <f t="shared" si="18"/>
        <v>Drouin</v>
      </c>
      <c r="I273" s="36">
        <f t="shared" si="19"/>
        <v>84</v>
      </c>
      <c r="J273" s="58"/>
      <c r="K273" s="58"/>
      <c r="L273" s="58"/>
      <c r="M273" s="58"/>
    </row>
    <row r="274" spans="2:13" x14ac:dyDescent="0.45">
      <c r="B274" s="40">
        <v>266</v>
      </c>
      <c r="C274" s="41" t="s">
        <v>624</v>
      </c>
      <c r="D274" s="49">
        <f>VLOOKUP($B274,'Suburbs Social H 2021'!$A$5:$PW$5312,'Metro Suburbs'!$Q$4)</f>
        <v>37</v>
      </c>
      <c r="E274" s="60"/>
      <c r="F274" s="36">
        <f t="shared" si="16"/>
        <v>37.026600000000002</v>
      </c>
      <c r="G274" s="37">
        <f t="shared" si="17"/>
        <v>360</v>
      </c>
      <c r="H274" s="38" t="str">
        <f t="shared" si="18"/>
        <v>Hallam</v>
      </c>
      <c r="I274" s="36">
        <f t="shared" si="19"/>
        <v>83</v>
      </c>
      <c r="J274" s="58"/>
      <c r="K274" s="58"/>
      <c r="L274" s="58"/>
      <c r="M274" s="58"/>
    </row>
    <row r="275" spans="2:13" x14ac:dyDescent="0.45">
      <c r="B275" s="40">
        <v>267</v>
      </c>
      <c r="C275" s="41" t="s">
        <v>378</v>
      </c>
      <c r="D275" s="49">
        <f>VLOOKUP($B275,'Suburbs Social H 2021'!$A$5:$PW$5312,'Metro Suburbs'!$Q$4)</f>
        <v>79</v>
      </c>
      <c r="E275" s="60"/>
      <c r="F275" s="36">
        <f t="shared" si="16"/>
        <v>79.026700000000005</v>
      </c>
      <c r="G275" s="37">
        <f t="shared" si="17"/>
        <v>274</v>
      </c>
      <c r="H275" s="38" t="str">
        <f t="shared" si="18"/>
        <v>Geelong</v>
      </c>
      <c r="I275" s="36">
        <f t="shared" si="19"/>
        <v>82</v>
      </c>
      <c r="J275" s="58"/>
      <c r="K275" s="58"/>
      <c r="L275" s="58"/>
      <c r="M275" s="58"/>
    </row>
    <row r="276" spans="2:13" x14ac:dyDescent="0.45">
      <c r="B276" s="40">
        <v>268</v>
      </c>
      <c r="C276" s="41" t="s">
        <v>794</v>
      </c>
      <c r="D276" s="49">
        <f>VLOOKUP($B276,'Suburbs Social H 2021'!$A$5:$PW$5312,'Metro Suburbs'!$Q$4)</f>
        <v>154</v>
      </c>
      <c r="E276" s="60"/>
      <c r="F276" s="36">
        <f t="shared" si="16"/>
        <v>154.02680000000001</v>
      </c>
      <c r="G276" s="37">
        <f t="shared" si="17"/>
        <v>162</v>
      </c>
      <c r="H276" s="38" t="str">
        <f t="shared" si="18"/>
        <v>Kennington</v>
      </c>
      <c r="I276" s="36">
        <f t="shared" si="19"/>
        <v>81</v>
      </c>
      <c r="J276" s="58"/>
      <c r="K276" s="58"/>
      <c r="L276" s="58"/>
      <c r="M276" s="58"/>
    </row>
    <row r="277" spans="2:13" x14ac:dyDescent="0.45">
      <c r="B277" s="40">
        <v>269</v>
      </c>
      <c r="C277" s="41" t="s">
        <v>380</v>
      </c>
      <c r="D277" s="49">
        <f>VLOOKUP($B277,'Suburbs Social H 2021'!$A$5:$PW$5312,'Metro Suburbs'!$Q$4)</f>
        <v>23</v>
      </c>
      <c r="E277" s="60"/>
      <c r="F277" s="36">
        <f t="shared" si="16"/>
        <v>23.026900000000001</v>
      </c>
      <c r="G277" s="37">
        <f t="shared" si="17"/>
        <v>412</v>
      </c>
      <c r="H277" s="38" t="str">
        <f t="shared" si="18"/>
        <v>Oakleigh South</v>
      </c>
      <c r="I277" s="36">
        <f t="shared" si="19"/>
        <v>80</v>
      </c>
      <c r="J277" s="58"/>
      <c r="K277" s="58"/>
      <c r="L277" s="58"/>
      <c r="M277" s="58"/>
    </row>
    <row r="278" spans="2:13" x14ac:dyDescent="0.45">
      <c r="B278" s="40">
        <v>270</v>
      </c>
      <c r="C278" s="41" t="s">
        <v>381</v>
      </c>
      <c r="D278" s="49">
        <f>VLOOKUP($B278,'Suburbs Social H 2021'!$A$5:$PW$5312,'Metro Suburbs'!$Q$4)</f>
        <v>46</v>
      </c>
      <c r="E278" s="60"/>
      <c r="F278" s="36">
        <f t="shared" si="16"/>
        <v>46.027000000000001</v>
      </c>
      <c r="G278" s="37">
        <f t="shared" si="17"/>
        <v>338</v>
      </c>
      <c r="H278" s="38" t="str">
        <f t="shared" si="18"/>
        <v>Leongatha</v>
      </c>
      <c r="I278" s="36">
        <f t="shared" si="19"/>
        <v>80</v>
      </c>
      <c r="J278" s="58"/>
      <c r="K278" s="58"/>
      <c r="L278" s="58"/>
      <c r="M278" s="58"/>
    </row>
    <row r="279" spans="2:13" x14ac:dyDescent="0.45">
      <c r="B279" s="40">
        <v>271</v>
      </c>
      <c r="C279" s="41" t="s">
        <v>382</v>
      </c>
      <c r="D279" s="49">
        <f>VLOOKUP($B279,'Suburbs Social H 2021'!$A$5:$PW$5312,'Metro Suburbs'!$Q$4)</f>
        <v>31</v>
      </c>
      <c r="E279" s="60"/>
      <c r="F279" s="36">
        <f t="shared" si="16"/>
        <v>31.027100000000001</v>
      </c>
      <c r="G279" s="37">
        <f t="shared" si="17"/>
        <v>379</v>
      </c>
      <c r="H279" s="38" t="str">
        <f t="shared" si="18"/>
        <v>Chelsea Heights</v>
      </c>
      <c r="I279" s="36">
        <f t="shared" si="19"/>
        <v>80</v>
      </c>
      <c r="J279" s="58"/>
      <c r="K279" s="58"/>
      <c r="L279" s="58"/>
      <c r="M279" s="58"/>
    </row>
    <row r="280" spans="2:13" x14ac:dyDescent="0.45">
      <c r="B280" s="40">
        <v>272</v>
      </c>
      <c r="C280" s="41" t="s">
        <v>383</v>
      </c>
      <c r="D280" s="49">
        <f>VLOOKUP($B280,'Suburbs Social H 2021'!$A$5:$PW$5312,'Metro Suburbs'!$Q$4)</f>
        <v>25</v>
      </c>
      <c r="E280" s="60"/>
      <c r="F280" s="36">
        <f t="shared" si="16"/>
        <v>25.027200000000001</v>
      </c>
      <c r="G280" s="37">
        <f t="shared" si="17"/>
        <v>401</v>
      </c>
      <c r="H280" s="38" t="str">
        <f t="shared" si="18"/>
        <v>Williamstown North</v>
      </c>
      <c r="I280" s="36">
        <f t="shared" si="19"/>
        <v>79</v>
      </c>
      <c r="J280" s="58"/>
      <c r="K280" s="58"/>
      <c r="L280" s="58"/>
      <c r="M280" s="58"/>
    </row>
    <row r="281" spans="2:13" x14ac:dyDescent="0.45">
      <c r="B281" s="40">
        <v>273</v>
      </c>
      <c r="C281" s="41" t="s">
        <v>625</v>
      </c>
      <c r="D281" s="49">
        <f>VLOOKUP($B281,'Suburbs Social H 2021'!$A$5:$PW$5312,'Metro Suburbs'!$Q$4)</f>
        <v>12</v>
      </c>
      <c r="E281" s="60"/>
      <c r="F281" s="36">
        <f t="shared" si="16"/>
        <v>12.0273</v>
      </c>
      <c r="G281" s="37">
        <f t="shared" si="17"/>
        <v>478</v>
      </c>
      <c r="H281" s="38" t="str">
        <f t="shared" si="18"/>
        <v>North Geelong</v>
      </c>
      <c r="I281" s="36">
        <f t="shared" si="19"/>
        <v>79</v>
      </c>
      <c r="J281" s="58"/>
      <c r="K281" s="58"/>
      <c r="L281" s="58"/>
      <c r="M281" s="58"/>
    </row>
    <row r="282" spans="2:13" x14ac:dyDescent="0.45">
      <c r="B282" s="40">
        <v>274</v>
      </c>
      <c r="C282" s="41" t="s">
        <v>626</v>
      </c>
      <c r="D282" s="49">
        <f>VLOOKUP($B282,'Suburbs Social H 2021'!$A$5:$PW$5312,'Metro Suburbs'!$Q$4)</f>
        <v>54</v>
      </c>
      <c r="E282" s="60"/>
      <c r="F282" s="36">
        <f t="shared" si="16"/>
        <v>54.0274</v>
      </c>
      <c r="G282" s="37">
        <f t="shared" si="17"/>
        <v>317</v>
      </c>
      <c r="H282" s="38" t="str">
        <f t="shared" si="18"/>
        <v>Kilsyth</v>
      </c>
      <c r="I282" s="36">
        <f t="shared" si="19"/>
        <v>79</v>
      </c>
      <c r="J282" s="58"/>
      <c r="K282" s="58"/>
      <c r="L282" s="58"/>
      <c r="M282" s="58"/>
    </row>
    <row r="283" spans="2:13" x14ac:dyDescent="0.45">
      <c r="B283" s="40">
        <v>275</v>
      </c>
      <c r="C283" s="41" t="s">
        <v>384</v>
      </c>
      <c r="D283" s="49">
        <f>VLOOKUP($B283,'Suburbs Social H 2021'!$A$5:$PW$5312,'Metro Suburbs'!$Q$4)</f>
        <v>63</v>
      </c>
      <c r="E283" s="60"/>
      <c r="F283" s="36">
        <f t="shared" si="16"/>
        <v>63.027500000000003</v>
      </c>
      <c r="G283" s="37">
        <f t="shared" si="17"/>
        <v>304</v>
      </c>
      <c r="H283" s="38" t="str">
        <f t="shared" si="18"/>
        <v>Flora Hill</v>
      </c>
      <c r="I283" s="36">
        <f t="shared" si="19"/>
        <v>78</v>
      </c>
      <c r="J283" s="58"/>
      <c r="K283" s="58"/>
      <c r="L283" s="58"/>
      <c r="M283" s="58"/>
    </row>
    <row r="284" spans="2:13" x14ac:dyDescent="0.45">
      <c r="B284" s="40">
        <v>276</v>
      </c>
      <c r="C284" s="41" t="s">
        <v>627</v>
      </c>
      <c r="D284" s="49">
        <f>VLOOKUP($B284,'Suburbs Social H 2021'!$A$5:$PW$5312,'Metro Suburbs'!$Q$4)</f>
        <v>115</v>
      </c>
      <c r="E284" s="60"/>
      <c r="F284" s="36">
        <f t="shared" si="16"/>
        <v>115.02760000000001</v>
      </c>
      <c r="G284" s="37">
        <f t="shared" si="17"/>
        <v>204</v>
      </c>
      <c r="H284" s="38" t="str">
        <f t="shared" si="18"/>
        <v>Beaconsfield</v>
      </c>
      <c r="I284" s="36">
        <f t="shared" si="19"/>
        <v>78</v>
      </c>
      <c r="J284" s="58"/>
      <c r="K284" s="58"/>
      <c r="L284" s="58"/>
      <c r="M284" s="58"/>
    </row>
    <row r="285" spans="2:13" x14ac:dyDescent="0.45">
      <c r="B285" s="40">
        <v>277</v>
      </c>
      <c r="C285" s="41" t="s">
        <v>628</v>
      </c>
      <c r="D285" s="49">
        <f>VLOOKUP($B285,'Suburbs Social H 2021'!$A$5:$PW$5312,'Metro Suburbs'!$Q$4)</f>
        <v>97</v>
      </c>
      <c r="E285" s="60"/>
      <c r="F285" s="36">
        <f t="shared" si="16"/>
        <v>97.027699999999996</v>
      </c>
      <c r="G285" s="37">
        <f t="shared" si="17"/>
        <v>239</v>
      </c>
      <c r="H285" s="38" t="str">
        <f t="shared" si="18"/>
        <v>Sunshine North</v>
      </c>
      <c r="I285" s="36">
        <f t="shared" si="19"/>
        <v>77</v>
      </c>
      <c r="J285" s="58"/>
      <c r="K285" s="58"/>
      <c r="L285" s="58"/>
      <c r="M285" s="58"/>
    </row>
    <row r="286" spans="2:13" x14ac:dyDescent="0.45">
      <c r="B286" s="40">
        <v>278</v>
      </c>
      <c r="C286" s="41" t="s">
        <v>629</v>
      </c>
      <c r="D286" s="49">
        <f>VLOOKUP($B286,'Suburbs Social H 2021'!$A$5:$PW$5312,'Metro Suburbs'!$Q$4)</f>
        <v>27</v>
      </c>
      <c r="E286" s="60"/>
      <c r="F286" s="36">
        <f t="shared" si="16"/>
        <v>27.027799999999999</v>
      </c>
      <c r="G286" s="37">
        <f t="shared" si="17"/>
        <v>393</v>
      </c>
      <c r="H286" s="38" t="str">
        <f t="shared" si="18"/>
        <v>Ringwood East</v>
      </c>
      <c r="I286" s="36">
        <f t="shared" si="19"/>
        <v>77</v>
      </c>
      <c r="J286" s="58"/>
      <c r="K286" s="58"/>
      <c r="L286" s="58"/>
      <c r="M286" s="58"/>
    </row>
    <row r="287" spans="2:13" x14ac:dyDescent="0.45">
      <c r="B287" s="40">
        <v>279</v>
      </c>
      <c r="C287" s="41" t="s">
        <v>630</v>
      </c>
      <c r="D287" s="49">
        <f>VLOOKUP($B287,'Suburbs Social H 2021'!$A$5:$PW$5312,'Metro Suburbs'!$Q$4)</f>
        <v>18</v>
      </c>
      <c r="E287" s="60"/>
      <c r="F287" s="36">
        <f t="shared" si="16"/>
        <v>18.027899999999999</v>
      </c>
      <c r="G287" s="37">
        <f t="shared" si="17"/>
        <v>437</v>
      </c>
      <c r="H287" s="38" t="str">
        <f t="shared" si="18"/>
        <v>East Bairnsdale</v>
      </c>
      <c r="I287" s="36">
        <f t="shared" si="19"/>
        <v>77</v>
      </c>
      <c r="J287" s="58"/>
      <c r="K287" s="58"/>
      <c r="L287" s="58"/>
      <c r="M287" s="58"/>
    </row>
    <row r="288" spans="2:13" x14ac:dyDescent="0.45">
      <c r="B288" s="40">
        <v>280</v>
      </c>
      <c r="C288" s="41" t="s">
        <v>631</v>
      </c>
      <c r="D288" s="49">
        <f>VLOOKUP($B288,'Suburbs Social H 2021'!$A$5:$PW$5312,'Metro Suburbs'!$Q$4)</f>
        <v>137</v>
      </c>
      <c r="E288" s="60"/>
      <c r="F288" s="36">
        <f t="shared" si="16"/>
        <v>137.02799999999999</v>
      </c>
      <c r="G288" s="37">
        <f t="shared" si="17"/>
        <v>176</v>
      </c>
      <c r="H288" s="38" t="str">
        <f t="shared" si="18"/>
        <v>Ballan</v>
      </c>
      <c r="I288" s="36">
        <f t="shared" si="19"/>
        <v>77</v>
      </c>
      <c r="J288" s="58"/>
      <c r="K288" s="58"/>
      <c r="L288" s="58"/>
      <c r="M288" s="58"/>
    </row>
    <row r="289" spans="2:13" x14ac:dyDescent="0.45">
      <c r="B289" s="40">
        <v>281</v>
      </c>
      <c r="C289" s="41" t="s">
        <v>385</v>
      </c>
      <c r="D289" s="49">
        <f>VLOOKUP($B289,'Suburbs Social H 2021'!$A$5:$PW$5312,'Metro Suburbs'!$Q$4)</f>
        <v>117</v>
      </c>
      <c r="E289" s="60"/>
      <c r="F289" s="36">
        <f t="shared" si="16"/>
        <v>117.02809999999999</v>
      </c>
      <c r="G289" s="37">
        <f t="shared" si="17"/>
        <v>198</v>
      </c>
      <c r="H289" s="38" t="str">
        <f t="shared" si="18"/>
        <v>St Helena</v>
      </c>
      <c r="I289" s="36">
        <f t="shared" si="19"/>
        <v>75</v>
      </c>
      <c r="J289" s="58"/>
      <c r="K289" s="58"/>
      <c r="L289" s="58"/>
      <c r="M289" s="58"/>
    </row>
    <row r="290" spans="2:13" x14ac:dyDescent="0.45">
      <c r="B290" s="40">
        <v>282</v>
      </c>
      <c r="C290" s="41" t="s">
        <v>386</v>
      </c>
      <c r="D290" s="49">
        <f>VLOOKUP($B290,'Suburbs Social H 2021'!$A$5:$PW$5312,'Metro Suburbs'!$Q$4)</f>
        <v>8</v>
      </c>
      <c r="E290" s="60"/>
      <c r="F290" s="36">
        <f t="shared" si="16"/>
        <v>8.0282</v>
      </c>
      <c r="G290" s="37">
        <f t="shared" si="17"/>
        <v>511</v>
      </c>
      <c r="H290" s="38" t="str">
        <f t="shared" si="18"/>
        <v>Gladstone Park</v>
      </c>
      <c r="I290" s="36">
        <f t="shared" si="19"/>
        <v>74</v>
      </c>
      <c r="J290" s="58"/>
      <c r="K290" s="58"/>
      <c r="L290" s="58"/>
      <c r="M290" s="58"/>
    </row>
    <row r="291" spans="2:13" x14ac:dyDescent="0.45">
      <c r="B291" s="40">
        <v>283</v>
      </c>
      <c r="C291" s="41" t="s">
        <v>387</v>
      </c>
      <c r="D291" s="49">
        <f>VLOOKUP($B291,'Suburbs Social H 2021'!$A$5:$PW$5312,'Metro Suburbs'!$Q$4)</f>
        <v>62</v>
      </c>
      <c r="E291" s="60"/>
      <c r="F291" s="36">
        <f t="shared" si="16"/>
        <v>62.028300000000002</v>
      </c>
      <c r="G291" s="37">
        <f t="shared" si="17"/>
        <v>305</v>
      </c>
      <c r="H291" s="38" t="str">
        <f t="shared" si="18"/>
        <v>West Melbourne</v>
      </c>
      <c r="I291" s="36">
        <f t="shared" si="19"/>
        <v>73</v>
      </c>
      <c r="J291" s="58"/>
      <c r="K291" s="58"/>
      <c r="L291" s="58"/>
      <c r="M291" s="58"/>
    </row>
    <row r="292" spans="2:13" x14ac:dyDescent="0.45">
      <c r="B292" s="40">
        <v>284</v>
      </c>
      <c r="C292" s="41" t="s">
        <v>632</v>
      </c>
      <c r="D292" s="49">
        <f>VLOOKUP($B292,'Suburbs Social H 2021'!$A$5:$PW$5312,'Metro Suburbs'!$Q$4)</f>
        <v>71</v>
      </c>
      <c r="E292" s="60"/>
      <c r="F292" s="36">
        <f t="shared" si="16"/>
        <v>71.028400000000005</v>
      </c>
      <c r="G292" s="37">
        <f t="shared" si="17"/>
        <v>286</v>
      </c>
      <c r="H292" s="38" t="str">
        <f t="shared" si="18"/>
        <v>Narre Warren South</v>
      </c>
      <c r="I292" s="36">
        <f t="shared" si="19"/>
        <v>73</v>
      </c>
      <c r="J292" s="58"/>
      <c r="K292" s="58"/>
      <c r="L292" s="58"/>
      <c r="M292" s="58"/>
    </row>
    <row r="293" spans="2:13" x14ac:dyDescent="0.45">
      <c r="B293" s="40">
        <v>285</v>
      </c>
      <c r="C293" s="41" t="s">
        <v>795</v>
      </c>
      <c r="D293" s="49">
        <f>VLOOKUP($B293,'Suburbs Social H 2021'!$A$5:$PW$5312,'Metro Suburbs'!$Q$4)</f>
        <v>43</v>
      </c>
      <c r="E293" s="60"/>
      <c r="F293" s="36">
        <f t="shared" si="16"/>
        <v>43.028500000000001</v>
      </c>
      <c r="G293" s="37">
        <f t="shared" si="17"/>
        <v>347</v>
      </c>
      <c r="H293" s="38" t="str">
        <f t="shared" si="18"/>
        <v>Hawthorn</v>
      </c>
      <c r="I293" s="36">
        <f t="shared" si="19"/>
        <v>72</v>
      </c>
      <c r="J293" s="58"/>
      <c r="K293" s="58"/>
      <c r="L293" s="58"/>
      <c r="M293" s="58"/>
    </row>
    <row r="294" spans="2:13" x14ac:dyDescent="0.45">
      <c r="B294" s="40">
        <v>286</v>
      </c>
      <c r="C294" s="41" t="s">
        <v>633</v>
      </c>
      <c r="D294" s="49">
        <f>VLOOKUP($B294,'Suburbs Social H 2021'!$A$5:$PW$5312,'Metro Suburbs'!$Q$4)</f>
        <v>80</v>
      </c>
      <c r="E294" s="60"/>
      <c r="F294" s="36">
        <f t="shared" si="16"/>
        <v>80.028599999999997</v>
      </c>
      <c r="G294" s="37">
        <f t="shared" si="17"/>
        <v>270</v>
      </c>
      <c r="H294" s="38" t="str">
        <f t="shared" si="18"/>
        <v>Lara</v>
      </c>
      <c r="I294" s="36">
        <f t="shared" si="19"/>
        <v>71</v>
      </c>
      <c r="J294" s="58"/>
      <c r="K294" s="58"/>
      <c r="L294" s="58"/>
      <c r="M294" s="58"/>
    </row>
    <row r="295" spans="2:13" x14ac:dyDescent="0.45">
      <c r="B295" s="40">
        <v>287</v>
      </c>
      <c r="C295" s="41" t="s">
        <v>634</v>
      </c>
      <c r="D295" s="49">
        <f>VLOOKUP($B295,'Suburbs Social H 2021'!$A$5:$PW$5312,'Metro Suburbs'!$Q$4)</f>
        <v>41</v>
      </c>
      <c r="E295" s="60"/>
      <c r="F295" s="36">
        <f t="shared" si="16"/>
        <v>41.028700000000001</v>
      </c>
      <c r="G295" s="37">
        <f t="shared" si="17"/>
        <v>350</v>
      </c>
      <c r="H295" s="38" t="str">
        <f t="shared" si="18"/>
        <v>Fawkner</v>
      </c>
      <c r="I295" s="36">
        <f t="shared" si="19"/>
        <v>71</v>
      </c>
      <c r="J295" s="58"/>
      <c r="K295" s="58"/>
      <c r="L295" s="58"/>
      <c r="M295" s="58"/>
    </row>
    <row r="296" spans="2:13" x14ac:dyDescent="0.45">
      <c r="B296" s="40">
        <v>288</v>
      </c>
      <c r="C296" s="41" t="s">
        <v>796</v>
      </c>
      <c r="D296" s="49">
        <f>VLOOKUP($B296,'Suburbs Social H 2021'!$A$5:$PW$5312,'Metro Suburbs'!$Q$4)</f>
        <v>136</v>
      </c>
      <c r="E296" s="60"/>
      <c r="F296" s="36">
        <f t="shared" si="16"/>
        <v>136.02879999999999</v>
      </c>
      <c r="G296" s="37">
        <f t="shared" si="17"/>
        <v>179</v>
      </c>
      <c r="H296" s="38" t="str">
        <f t="shared" si="18"/>
        <v>Corryong</v>
      </c>
      <c r="I296" s="36">
        <f t="shared" si="19"/>
        <v>71</v>
      </c>
      <c r="J296" s="58"/>
      <c r="K296" s="58"/>
      <c r="L296" s="58"/>
      <c r="M296" s="58"/>
    </row>
    <row r="297" spans="2:13" x14ac:dyDescent="0.45">
      <c r="B297" s="40">
        <v>289</v>
      </c>
      <c r="C297" s="41" t="s">
        <v>797</v>
      </c>
      <c r="D297" s="49">
        <f>VLOOKUP($B297,'Suburbs Social H 2021'!$A$5:$PW$5312,'Metro Suburbs'!$Q$4)</f>
        <v>11</v>
      </c>
      <c r="E297" s="60"/>
      <c r="F297" s="36">
        <f t="shared" si="16"/>
        <v>11.0289</v>
      </c>
      <c r="G297" s="37">
        <f t="shared" si="17"/>
        <v>484</v>
      </c>
      <c r="H297" s="38" t="str">
        <f t="shared" si="18"/>
        <v>Newcomb</v>
      </c>
      <c r="I297" s="36">
        <f t="shared" si="19"/>
        <v>70</v>
      </c>
      <c r="J297" s="58"/>
      <c r="K297" s="58"/>
      <c r="L297" s="58"/>
      <c r="M297" s="58"/>
    </row>
    <row r="298" spans="2:13" x14ac:dyDescent="0.45">
      <c r="B298" s="40">
        <v>290</v>
      </c>
      <c r="C298" s="41" t="s">
        <v>636</v>
      </c>
      <c r="D298" s="49">
        <f>VLOOKUP($B298,'Suburbs Social H 2021'!$A$5:$PW$5312,'Metro Suburbs'!$Q$4)</f>
        <v>10</v>
      </c>
      <c r="E298" s="60"/>
      <c r="F298" s="36">
        <f t="shared" si="16"/>
        <v>10.029</v>
      </c>
      <c r="G298" s="37">
        <f t="shared" si="17"/>
        <v>496</v>
      </c>
      <c r="H298" s="38" t="str">
        <f t="shared" si="18"/>
        <v>Aberfeldie</v>
      </c>
      <c r="I298" s="36">
        <f t="shared" si="19"/>
        <v>70</v>
      </c>
      <c r="J298" s="58"/>
      <c r="K298" s="58"/>
      <c r="L298" s="58"/>
      <c r="M298" s="58"/>
    </row>
    <row r="299" spans="2:13" x14ac:dyDescent="0.45">
      <c r="B299" s="40">
        <v>291</v>
      </c>
      <c r="C299" s="41" t="s">
        <v>637</v>
      </c>
      <c r="D299" s="49">
        <f>VLOOKUP($B299,'Suburbs Social H 2021'!$A$5:$PW$5312,'Metro Suburbs'!$Q$4)</f>
        <v>172</v>
      </c>
      <c r="E299" s="60"/>
      <c r="F299" s="36">
        <f t="shared" si="16"/>
        <v>172.0291</v>
      </c>
      <c r="G299" s="37">
        <f t="shared" si="17"/>
        <v>148</v>
      </c>
      <c r="H299" s="38" t="str">
        <f t="shared" si="18"/>
        <v>Princes Hill</v>
      </c>
      <c r="I299" s="36">
        <f t="shared" si="19"/>
        <v>69</v>
      </c>
      <c r="J299" s="58"/>
      <c r="K299" s="58"/>
      <c r="L299" s="58"/>
      <c r="M299" s="58"/>
    </row>
    <row r="300" spans="2:13" x14ac:dyDescent="0.45">
      <c r="B300" s="40">
        <v>292</v>
      </c>
      <c r="C300" s="41" t="s">
        <v>798</v>
      </c>
      <c r="D300" s="49">
        <f>VLOOKUP($B300,'Suburbs Social H 2021'!$A$5:$PW$5312,'Metro Suburbs'!$Q$4)</f>
        <v>10</v>
      </c>
      <c r="E300" s="60"/>
      <c r="F300" s="36">
        <f t="shared" si="16"/>
        <v>10.029199999999999</v>
      </c>
      <c r="G300" s="37">
        <f t="shared" si="17"/>
        <v>495</v>
      </c>
      <c r="H300" s="38" t="str">
        <f t="shared" si="18"/>
        <v>Hadfield</v>
      </c>
      <c r="I300" s="36">
        <f t="shared" si="19"/>
        <v>69</v>
      </c>
      <c r="J300" s="58"/>
      <c r="K300" s="58"/>
      <c r="L300" s="58"/>
      <c r="M300" s="58"/>
    </row>
    <row r="301" spans="2:13" x14ac:dyDescent="0.45">
      <c r="B301" s="40">
        <v>293</v>
      </c>
      <c r="C301" s="41" t="s">
        <v>639</v>
      </c>
      <c r="D301" s="49">
        <f>VLOOKUP($B301,'Suburbs Social H 2021'!$A$5:$PW$5312,'Metro Suburbs'!$Q$4)</f>
        <v>14</v>
      </c>
      <c r="E301" s="60"/>
      <c r="F301" s="36">
        <f t="shared" si="16"/>
        <v>14.029299999999999</v>
      </c>
      <c r="G301" s="37">
        <f t="shared" si="17"/>
        <v>458</v>
      </c>
      <c r="H301" s="38" t="str">
        <f t="shared" si="18"/>
        <v>Doncaster East</v>
      </c>
      <c r="I301" s="36">
        <f t="shared" si="19"/>
        <v>69</v>
      </c>
      <c r="J301" s="58"/>
      <c r="K301" s="58"/>
      <c r="L301" s="58"/>
      <c r="M301" s="58"/>
    </row>
    <row r="302" spans="2:13" x14ac:dyDescent="0.45">
      <c r="B302" s="40">
        <v>294</v>
      </c>
      <c r="C302" s="41" t="s">
        <v>799</v>
      </c>
      <c r="D302" s="49">
        <f>VLOOKUP($B302,'Suburbs Social H 2021'!$A$5:$PW$5312,'Metro Suburbs'!$Q$4)</f>
        <v>12</v>
      </c>
      <c r="E302" s="60"/>
      <c r="F302" s="36">
        <f t="shared" si="16"/>
        <v>12.029400000000001</v>
      </c>
      <c r="G302" s="37">
        <f t="shared" si="17"/>
        <v>477</v>
      </c>
      <c r="H302" s="38" t="str">
        <f t="shared" si="18"/>
        <v>Murrumbeena</v>
      </c>
      <c r="I302" s="36">
        <f t="shared" si="19"/>
        <v>68</v>
      </c>
      <c r="J302" s="58"/>
      <c r="K302" s="58"/>
      <c r="L302" s="58"/>
      <c r="M302" s="58"/>
    </row>
    <row r="303" spans="2:13" x14ac:dyDescent="0.45">
      <c r="B303" s="40">
        <v>295</v>
      </c>
      <c r="C303" s="41" t="s">
        <v>390</v>
      </c>
      <c r="D303" s="49">
        <f>VLOOKUP($B303,'Suburbs Social H 2021'!$A$5:$PW$5312,'Metro Suburbs'!$Q$4)</f>
        <v>36</v>
      </c>
      <c r="E303" s="60"/>
      <c r="F303" s="36">
        <f t="shared" si="16"/>
        <v>36.029499999999999</v>
      </c>
      <c r="G303" s="37">
        <f t="shared" si="17"/>
        <v>364</v>
      </c>
      <c r="H303" s="38" t="str">
        <f t="shared" si="18"/>
        <v>Maffra</v>
      </c>
      <c r="I303" s="36">
        <f t="shared" si="19"/>
        <v>68</v>
      </c>
      <c r="J303" s="58"/>
      <c r="K303" s="58"/>
      <c r="L303" s="58"/>
      <c r="M303" s="58"/>
    </row>
    <row r="304" spans="2:13" x14ac:dyDescent="0.45">
      <c r="B304" s="40">
        <v>296</v>
      </c>
      <c r="C304" s="41" t="s">
        <v>391</v>
      </c>
      <c r="D304" s="49">
        <f>VLOOKUP($B304,'Suburbs Social H 2021'!$A$5:$PW$5312,'Metro Suburbs'!$Q$4)</f>
        <v>18</v>
      </c>
      <c r="E304" s="60"/>
      <c r="F304" s="36">
        <f t="shared" si="16"/>
        <v>18.029599999999999</v>
      </c>
      <c r="G304" s="37">
        <f t="shared" si="17"/>
        <v>436</v>
      </c>
      <c r="H304" s="38" t="str">
        <f t="shared" si="18"/>
        <v>Eumemmerring</v>
      </c>
      <c r="I304" s="36">
        <f t="shared" si="19"/>
        <v>67</v>
      </c>
      <c r="J304" s="58"/>
      <c r="K304" s="58"/>
      <c r="L304" s="58"/>
      <c r="M304" s="58"/>
    </row>
    <row r="305" spans="2:13" x14ac:dyDescent="0.45">
      <c r="B305" s="40">
        <v>297</v>
      </c>
      <c r="C305" s="41" t="s">
        <v>800</v>
      </c>
      <c r="D305" s="49">
        <f>VLOOKUP($B305,'Suburbs Social H 2021'!$A$5:$PW$5312,'Metro Suburbs'!$Q$4)</f>
        <v>93</v>
      </c>
      <c r="E305" s="60"/>
      <c r="F305" s="36">
        <f t="shared" si="16"/>
        <v>93.029700000000005</v>
      </c>
      <c r="G305" s="37">
        <f t="shared" si="17"/>
        <v>247</v>
      </c>
      <c r="H305" s="38" t="str">
        <f t="shared" si="18"/>
        <v>Black Hill</v>
      </c>
      <c r="I305" s="36">
        <f t="shared" si="19"/>
        <v>67</v>
      </c>
      <c r="J305" s="58"/>
      <c r="K305" s="58"/>
      <c r="L305" s="58"/>
      <c r="M305" s="58"/>
    </row>
    <row r="306" spans="2:13" x14ac:dyDescent="0.45">
      <c r="B306" s="40">
        <v>298</v>
      </c>
      <c r="C306" s="41" t="s">
        <v>393</v>
      </c>
      <c r="D306" s="49">
        <f>VLOOKUP($B306,'Suburbs Social H 2021'!$A$5:$PW$5312,'Metro Suburbs'!$Q$4)</f>
        <v>54</v>
      </c>
      <c r="E306" s="60"/>
      <c r="F306" s="36">
        <f t="shared" si="16"/>
        <v>54.029800000000002</v>
      </c>
      <c r="G306" s="37">
        <f t="shared" si="17"/>
        <v>316</v>
      </c>
      <c r="H306" s="38" t="str">
        <f t="shared" si="18"/>
        <v>Roxburgh Park</v>
      </c>
      <c r="I306" s="36">
        <f t="shared" si="19"/>
        <v>66</v>
      </c>
      <c r="J306" s="58"/>
      <c r="K306" s="58"/>
      <c r="L306" s="58"/>
      <c r="M306" s="58"/>
    </row>
    <row r="307" spans="2:13" x14ac:dyDescent="0.45">
      <c r="B307" s="40">
        <v>299</v>
      </c>
      <c r="C307" s="41" t="s">
        <v>801</v>
      </c>
      <c r="D307" s="49">
        <f>VLOOKUP($B307,'Suburbs Social H 2021'!$A$5:$PW$5312,'Metro Suburbs'!$Q$4)</f>
        <v>68</v>
      </c>
      <c r="E307" s="60"/>
      <c r="F307" s="36">
        <f t="shared" si="16"/>
        <v>68.029899999999998</v>
      </c>
      <c r="G307" s="37">
        <f t="shared" si="17"/>
        <v>295</v>
      </c>
      <c r="H307" s="38" t="e">
        <f t="shared" si="18"/>
        <v>#N/A</v>
      </c>
      <c r="I307" s="36">
        <f t="shared" si="19"/>
        <v>65</v>
      </c>
      <c r="J307" s="58"/>
      <c r="K307" s="58"/>
      <c r="L307" s="58"/>
      <c r="M307" s="58"/>
    </row>
    <row r="308" spans="2:13" x14ac:dyDescent="0.45">
      <c r="B308" s="40">
        <v>300</v>
      </c>
      <c r="C308" s="41" t="s">
        <v>394</v>
      </c>
      <c r="D308" s="49">
        <f>VLOOKUP($B308,'Suburbs Social H 2021'!$A$5:$PW$5312,'Metro Suburbs'!$Q$4)</f>
        <v>295</v>
      </c>
      <c r="E308" s="60"/>
      <c r="F308" s="36">
        <f t="shared" si="16"/>
        <v>295.02999999999997</v>
      </c>
      <c r="G308" s="37">
        <f t="shared" si="17"/>
        <v>83</v>
      </c>
      <c r="H308" s="38" t="str">
        <f t="shared" si="18"/>
        <v>Apollo Bay</v>
      </c>
      <c r="I308" s="36">
        <f t="shared" si="19"/>
        <v>65</v>
      </c>
      <c r="J308" s="58"/>
      <c r="K308" s="58"/>
      <c r="L308" s="58"/>
      <c r="M308" s="58"/>
    </row>
    <row r="309" spans="2:13" x14ac:dyDescent="0.45">
      <c r="B309" s="40">
        <v>301</v>
      </c>
      <c r="C309" s="41" t="s">
        <v>802</v>
      </c>
      <c r="D309" s="49">
        <f>VLOOKUP($B309,'Suburbs Social H 2021'!$A$5:$PW$5312,'Metro Suburbs'!$Q$4)</f>
        <v>13</v>
      </c>
      <c r="E309" s="60"/>
      <c r="F309" s="36">
        <f t="shared" si="16"/>
        <v>13.030099999999999</v>
      </c>
      <c r="G309" s="37">
        <f t="shared" si="17"/>
        <v>470</v>
      </c>
      <c r="H309" s="38" t="str">
        <f t="shared" si="18"/>
        <v>Woodend</v>
      </c>
      <c r="I309" s="36">
        <f t="shared" si="19"/>
        <v>64</v>
      </c>
      <c r="J309" s="58"/>
      <c r="K309" s="58"/>
      <c r="L309" s="58"/>
      <c r="M309" s="58"/>
    </row>
    <row r="310" spans="2:13" x14ac:dyDescent="0.45">
      <c r="B310" s="40">
        <v>302</v>
      </c>
      <c r="C310" s="41" t="s">
        <v>643</v>
      </c>
      <c r="D310" s="49">
        <f>VLOOKUP($B310,'Suburbs Social H 2021'!$A$5:$PW$5312,'Metro Suburbs'!$Q$4)</f>
        <v>13</v>
      </c>
      <c r="E310" s="60"/>
      <c r="F310" s="36">
        <f t="shared" si="16"/>
        <v>13.030200000000001</v>
      </c>
      <c r="G310" s="37">
        <f t="shared" si="17"/>
        <v>469</v>
      </c>
      <c r="H310" s="38" t="str">
        <f t="shared" si="18"/>
        <v>Crib Point</v>
      </c>
      <c r="I310" s="36">
        <f t="shared" si="19"/>
        <v>64</v>
      </c>
      <c r="J310" s="58"/>
      <c r="K310" s="58"/>
      <c r="L310" s="58"/>
      <c r="M310" s="58"/>
    </row>
    <row r="311" spans="2:13" x14ac:dyDescent="0.45">
      <c r="B311" s="40">
        <v>303</v>
      </c>
      <c r="C311" s="41" t="s">
        <v>803</v>
      </c>
      <c r="D311" s="49">
        <f>VLOOKUP($B311,'Suburbs Social H 2021'!$A$5:$PW$5312,'Metro Suburbs'!$Q$4)</f>
        <v>21</v>
      </c>
      <c r="E311" s="60"/>
      <c r="F311" s="36">
        <f t="shared" si="16"/>
        <v>21.0303</v>
      </c>
      <c r="G311" s="37">
        <f t="shared" si="17"/>
        <v>419</v>
      </c>
      <c r="H311" s="38" t="str">
        <f t="shared" si="18"/>
        <v>Baxter</v>
      </c>
      <c r="I311" s="36">
        <f t="shared" si="19"/>
        <v>64</v>
      </c>
      <c r="J311" s="58"/>
      <c r="K311" s="58"/>
      <c r="L311" s="58"/>
      <c r="M311" s="58"/>
    </row>
    <row r="312" spans="2:13" x14ac:dyDescent="0.45">
      <c r="B312" s="40">
        <v>304</v>
      </c>
      <c r="C312" s="41" t="s">
        <v>396</v>
      </c>
      <c r="D312" s="49">
        <f>VLOOKUP($B312,'Suburbs Social H 2021'!$A$5:$PW$5312,'Metro Suburbs'!$Q$4)</f>
        <v>102</v>
      </c>
      <c r="E312" s="60"/>
      <c r="F312" s="36">
        <f t="shared" si="16"/>
        <v>102.0304</v>
      </c>
      <c r="G312" s="37">
        <f t="shared" si="17"/>
        <v>227</v>
      </c>
      <c r="H312" s="38" t="str">
        <f t="shared" si="18"/>
        <v>Kurunjang</v>
      </c>
      <c r="I312" s="36">
        <f t="shared" si="19"/>
        <v>63</v>
      </c>
      <c r="J312" s="58"/>
      <c r="K312" s="58"/>
      <c r="L312" s="58"/>
      <c r="M312" s="58"/>
    </row>
    <row r="313" spans="2:13" x14ac:dyDescent="0.45">
      <c r="B313" s="40">
        <v>305</v>
      </c>
      <c r="C313" s="41" t="s">
        <v>644</v>
      </c>
      <c r="D313" s="49">
        <f>VLOOKUP($B313,'Suburbs Social H 2021'!$A$5:$PW$5312,'Metro Suburbs'!$Q$4)</f>
        <v>26</v>
      </c>
      <c r="E313" s="60"/>
      <c r="F313" s="36">
        <f t="shared" si="16"/>
        <v>26.0305</v>
      </c>
      <c r="G313" s="37">
        <f t="shared" si="17"/>
        <v>397</v>
      </c>
      <c r="H313" s="38" t="str">
        <f t="shared" si="18"/>
        <v>Langwarrin</v>
      </c>
      <c r="I313" s="36">
        <f t="shared" si="19"/>
        <v>62</v>
      </c>
      <c r="J313" s="58"/>
      <c r="K313" s="58"/>
      <c r="L313" s="58"/>
      <c r="M313" s="58"/>
    </row>
    <row r="314" spans="2:13" x14ac:dyDescent="0.45">
      <c r="B314" s="40">
        <v>306</v>
      </c>
      <c r="C314" s="41" t="s">
        <v>645</v>
      </c>
      <c r="D314" s="49">
        <f>VLOOKUP($B314,'Suburbs Social H 2021'!$A$5:$PW$5312,'Metro Suburbs'!$Q$4)</f>
        <v>14</v>
      </c>
      <c r="E314" s="60"/>
      <c r="F314" s="36">
        <f t="shared" si="16"/>
        <v>14.0306</v>
      </c>
      <c r="G314" s="37">
        <f t="shared" si="17"/>
        <v>457</v>
      </c>
      <c r="H314" s="38" t="str">
        <f t="shared" si="18"/>
        <v>Red Cliffs</v>
      </c>
      <c r="I314" s="36">
        <f t="shared" si="19"/>
        <v>61</v>
      </c>
      <c r="J314" s="58"/>
      <c r="K314" s="58"/>
      <c r="L314" s="58"/>
      <c r="M314" s="58"/>
    </row>
    <row r="315" spans="2:13" x14ac:dyDescent="0.45">
      <c r="B315" s="40">
        <v>307</v>
      </c>
      <c r="C315" s="41" t="s">
        <v>179</v>
      </c>
      <c r="D315" s="49">
        <f>VLOOKUP($B315,'Suburbs Social H 2021'!$A$5:$PW$5312,'Metro Suburbs'!$Q$4)</f>
        <v>58</v>
      </c>
      <c r="E315" s="60"/>
      <c r="F315" s="36">
        <f t="shared" si="16"/>
        <v>58.030700000000003</v>
      </c>
      <c r="G315" s="37">
        <f t="shared" si="17"/>
        <v>312</v>
      </c>
      <c r="H315" s="38" t="str">
        <f t="shared" si="18"/>
        <v>Tarneit</v>
      </c>
      <c r="I315" s="36">
        <f t="shared" si="19"/>
        <v>59</v>
      </c>
      <c r="J315" s="58"/>
      <c r="K315" s="58"/>
      <c r="L315" s="58"/>
      <c r="M315" s="58"/>
    </row>
    <row r="316" spans="2:13" x14ac:dyDescent="0.45">
      <c r="B316" s="40">
        <v>308</v>
      </c>
      <c r="C316" s="41" t="s">
        <v>140</v>
      </c>
      <c r="D316" s="49">
        <f>VLOOKUP($B316,'Suburbs Social H 2021'!$A$5:$PW$5312,'Metro Suburbs'!$Q$4)</f>
        <v>27</v>
      </c>
      <c r="E316" s="60"/>
      <c r="F316" s="36">
        <f t="shared" si="16"/>
        <v>27.030799999999999</v>
      </c>
      <c r="G316" s="37">
        <f t="shared" si="17"/>
        <v>392</v>
      </c>
      <c r="H316" s="38" t="str">
        <f t="shared" si="18"/>
        <v>Sunshine</v>
      </c>
      <c r="I316" s="36">
        <f t="shared" si="19"/>
        <v>59</v>
      </c>
      <c r="J316" s="58"/>
      <c r="K316" s="58"/>
      <c r="L316" s="58"/>
      <c r="M316" s="58"/>
    </row>
    <row r="317" spans="2:13" x14ac:dyDescent="0.45">
      <c r="B317" s="40">
        <v>309</v>
      </c>
      <c r="C317" s="41" t="s">
        <v>647</v>
      </c>
      <c r="D317" s="49">
        <f>VLOOKUP($B317,'Suburbs Social H 2021'!$A$5:$PW$5312,'Metro Suburbs'!$Q$4)</f>
        <v>18</v>
      </c>
      <c r="E317" s="60"/>
      <c r="F317" s="36">
        <f t="shared" si="16"/>
        <v>18.030899999999999</v>
      </c>
      <c r="G317" s="37">
        <f t="shared" si="17"/>
        <v>435</v>
      </c>
      <c r="H317" s="38" t="str">
        <f t="shared" si="18"/>
        <v>Orbost</v>
      </c>
      <c r="I317" s="36">
        <f t="shared" si="19"/>
        <v>59</v>
      </c>
      <c r="J317" s="58"/>
      <c r="K317" s="58"/>
      <c r="L317" s="58"/>
      <c r="M317" s="58"/>
    </row>
    <row r="318" spans="2:13" x14ac:dyDescent="0.45">
      <c r="B318" s="40">
        <v>310</v>
      </c>
      <c r="C318" s="41" t="s">
        <v>804</v>
      </c>
      <c r="D318" s="49">
        <f>VLOOKUP($B318,'Suburbs Social H 2021'!$A$5:$PW$5312,'Metro Suburbs'!$Q$4)</f>
        <v>176</v>
      </c>
      <c r="E318" s="60"/>
      <c r="F318" s="36">
        <f t="shared" si="16"/>
        <v>176.03100000000001</v>
      </c>
      <c r="G318" s="37">
        <f t="shared" si="17"/>
        <v>145</v>
      </c>
      <c r="H318" s="38" t="str">
        <f t="shared" si="18"/>
        <v>Breakwater</v>
      </c>
      <c r="I318" s="36">
        <f t="shared" si="19"/>
        <v>59</v>
      </c>
      <c r="J318" s="58"/>
      <c r="K318" s="58"/>
      <c r="L318" s="58"/>
      <c r="M318" s="58"/>
    </row>
    <row r="319" spans="2:13" x14ac:dyDescent="0.45">
      <c r="B319" s="40">
        <v>311</v>
      </c>
      <c r="C319" s="41" t="s">
        <v>397</v>
      </c>
      <c r="D319" s="49">
        <f>VLOOKUP($B319,'Suburbs Social H 2021'!$A$5:$PW$5312,'Metro Suburbs'!$Q$4)</f>
        <v>9</v>
      </c>
      <c r="E319" s="60"/>
      <c r="F319" s="36">
        <f t="shared" si="16"/>
        <v>9.0311000000000003</v>
      </c>
      <c r="G319" s="37">
        <f t="shared" si="17"/>
        <v>500</v>
      </c>
      <c r="H319" s="38" t="str">
        <f t="shared" si="18"/>
        <v>Mernda</v>
      </c>
      <c r="I319" s="36">
        <f t="shared" si="19"/>
        <v>58</v>
      </c>
      <c r="J319" s="58"/>
      <c r="K319" s="58"/>
      <c r="L319" s="58"/>
      <c r="M319" s="58"/>
    </row>
    <row r="320" spans="2:13" x14ac:dyDescent="0.45">
      <c r="B320" s="40">
        <v>312</v>
      </c>
      <c r="C320" s="41" t="s">
        <v>398</v>
      </c>
      <c r="D320" s="49">
        <f>VLOOKUP($B320,'Suburbs Social H 2021'!$A$5:$PW$5312,'Metro Suburbs'!$Q$4)</f>
        <v>35</v>
      </c>
      <c r="E320" s="60"/>
      <c r="F320" s="36">
        <f t="shared" si="16"/>
        <v>35.031199999999998</v>
      </c>
      <c r="G320" s="37">
        <f t="shared" si="17"/>
        <v>367</v>
      </c>
      <c r="H320" s="38" t="str">
        <f t="shared" si="18"/>
        <v>Mansfield</v>
      </c>
      <c r="I320" s="36">
        <f t="shared" si="19"/>
        <v>58</v>
      </c>
      <c r="J320" s="58"/>
      <c r="K320" s="58"/>
      <c r="L320" s="58"/>
      <c r="M320" s="58"/>
    </row>
    <row r="321" spans="2:13" x14ac:dyDescent="0.45">
      <c r="B321" s="40">
        <v>313</v>
      </c>
      <c r="C321" s="41" t="s">
        <v>399</v>
      </c>
      <c r="D321" s="49">
        <f>VLOOKUP($B321,'Suburbs Social H 2021'!$A$5:$PW$5312,'Metro Suburbs'!$Q$4)</f>
        <v>348</v>
      </c>
      <c r="E321" s="60"/>
      <c r="F321" s="36">
        <f t="shared" si="16"/>
        <v>348.03129999999999</v>
      </c>
      <c r="G321" s="37">
        <f t="shared" si="17"/>
        <v>68</v>
      </c>
      <c r="H321" s="38" t="str">
        <f t="shared" si="18"/>
        <v>Euroa</v>
      </c>
      <c r="I321" s="36">
        <f t="shared" si="19"/>
        <v>58</v>
      </c>
      <c r="J321" s="58"/>
      <c r="K321" s="58"/>
      <c r="L321" s="58"/>
      <c r="M321" s="58"/>
    </row>
    <row r="322" spans="2:13" x14ac:dyDescent="0.45">
      <c r="B322" s="40">
        <v>314</v>
      </c>
      <c r="C322" s="41" t="s">
        <v>649</v>
      </c>
      <c r="D322" s="49">
        <f>VLOOKUP($B322,'Suburbs Social H 2021'!$A$5:$PW$5312,'Metro Suburbs'!$Q$4)</f>
        <v>7</v>
      </c>
      <c r="E322" s="60"/>
      <c r="F322" s="36">
        <f t="shared" si="16"/>
        <v>7.0313999999999997</v>
      </c>
      <c r="G322" s="37">
        <f t="shared" si="17"/>
        <v>526</v>
      </c>
      <c r="H322" s="38" t="str">
        <f t="shared" si="18"/>
        <v>East Bendigo</v>
      </c>
      <c r="I322" s="36">
        <f t="shared" si="19"/>
        <v>57</v>
      </c>
      <c r="J322" s="58"/>
      <c r="K322" s="58"/>
      <c r="L322" s="58"/>
      <c r="M322" s="58"/>
    </row>
    <row r="323" spans="2:13" x14ac:dyDescent="0.45">
      <c r="B323" s="40">
        <v>315</v>
      </c>
      <c r="C323" s="41" t="s">
        <v>142</v>
      </c>
      <c r="D323" s="49">
        <f>VLOOKUP($B323,'Suburbs Social H 2021'!$A$5:$PW$5312,'Metro Suburbs'!$Q$4)</f>
        <v>194</v>
      </c>
      <c r="E323" s="60"/>
      <c r="F323" s="36">
        <f t="shared" si="16"/>
        <v>194.03149999999999</v>
      </c>
      <c r="G323" s="37">
        <f t="shared" si="17"/>
        <v>133</v>
      </c>
      <c r="H323" s="38" t="str">
        <f t="shared" si="18"/>
        <v>Derrimut</v>
      </c>
      <c r="I323" s="36">
        <f t="shared" si="19"/>
        <v>57</v>
      </c>
      <c r="J323" s="58"/>
      <c r="K323" s="58"/>
      <c r="L323" s="58"/>
      <c r="M323" s="58"/>
    </row>
    <row r="324" spans="2:13" x14ac:dyDescent="0.45">
      <c r="B324" s="40">
        <v>316</v>
      </c>
      <c r="C324" s="41" t="s">
        <v>143</v>
      </c>
      <c r="D324" s="49">
        <f>VLOOKUP($B324,'Suburbs Social H 2021'!$A$5:$PW$5312,'Metro Suburbs'!$Q$4)</f>
        <v>103</v>
      </c>
      <c r="E324" s="60"/>
      <c r="F324" s="36">
        <f t="shared" si="16"/>
        <v>103.0316</v>
      </c>
      <c r="G324" s="37">
        <f t="shared" si="17"/>
        <v>223</v>
      </c>
      <c r="H324" s="38" t="str">
        <f t="shared" si="18"/>
        <v>Maddingley</v>
      </c>
      <c r="I324" s="36">
        <f t="shared" si="19"/>
        <v>54</v>
      </c>
      <c r="J324" s="58"/>
      <c r="K324" s="58"/>
      <c r="L324" s="58"/>
      <c r="M324" s="58"/>
    </row>
    <row r="325" spans="2:13" x14ac:dyDescent="0.45">
      <c r="B325" s="40">
        <v>317</v>
      </c>
      <c r="C325" s="41" t="s">
        <v>401</v>
      </c>
      <c r="D325" s="49">
        <f>VLOOKUP($B325,'Suburbs Social H 2021'!$A$5:$PW$5312,'Metro Suburbs'!$Q$4)</f>
        <v>148</v>
      </c>
      <c r="E325" s="60"/>
      <c r="F325" s="36">
        <f t="shared" si="16"/>
        <v>148.0317</v>
      </c>
      <c r="G325" s="37">
        <f t="shared" si="17"/>
        <v>168</v>
      </c>
      <c r="H325" s="38" t="str">
        <f t="shared" si="18"/>
        <v>Korumburra</v>
      </c>
      <c r="I325" s="36">
        <f t="shared" si="19"/>
        <v>54</v>
      </c>
      <c r="J325" s="58"/>
      <c r="K325" s="58"/>
      <c r="L325" s="58"/>
      <c r="M325" s="58"/>
    </row>
    <row r="326" spans="2:13" x14ac:dyDescent="0.45">
      <c r="B326" s="40">
        <v>318</v>
      </c>
      <c r="C326" s="41" t="s">
        <v>402</v>
      </c>
      <c r="D326" s="49">
        <f>VLOOKUP($B326,'Suburbs Social H 2021'!$A$5:$PW$5312,'Metro Suburbs'!$Q$4)</f>
        <v>47</v>
      </c>
      <c r="E326" s="60"/>
      <c r="F326" s="36">
        <f t="shared" si="16"/>
        <v>47.031799999999997</v>
      </c>
      <c r="G326" s="37">
        <f t="shared" si="17"/>
        <v>337</v>
      </c>
      <c r="H326" s="38" t="str">
        <f t="shared" si="18"/>
        <v>Kew</v>
      </c>
      <c r="I326" s="36">
        <f t="shared" si="19"/>
        <v>54</v>
      </c>
      <c r="J326" s="58"/>
      <c r="K326" s="58"/>
      <c r="L326" s="58"/>
      <c r="M326" s="58"/>
    </row>
    <row r="327" spans="2:13" x14ac:dyDescent="0.45">
      <c r="B327" s="40">
        <v>319</v>
      </c>
      <c r="C327" s="41" t="s">
        <v>403</v>
      </c>
      <c r="D327" s="49">
        <f>VLOOKUP($B327,'Suburbs Social H 2021'!$A$5:$PW$5312,'Metro Suburbs'!$Q$4)</f>
        <v>90</v>
      </c>
      <c r="E327" s="60"/>
      <c r="F327" s="36">
        <f t="shared" si="16"/>
        <v>90.031899999999993</v>
      </c>
      <c r="G327" s="37">
        <f t="shared" si="17"/>
        <v>254</v>
      </c>
      <c r="H327" s="38" t="str">
        <f t="shared" si="18"/>
        <v>Brooklyn</v>
      </c>
      <c r="I327" s="36">
        <f t="shared" si="19"/>
        <v>54</v>
      </c>
      <c r="J327" s="58"/>
      <c r="K327" s="58"/>
      <c r="L327" s="58"/>
      <c r="M327" s="58"/>
    </row>
    <row r="328" spans="2:13" x14ac:dyDescent="0.45">
      <c r="B328" s="40">
        <v>320</v>
      </c>
      <c r="C328" s="41" t="s">
        <v>650</v>
      </c>
      <c r="D328" s="49">
        <f>VLOOKUP($B328,'Suburbs Social H 2021'!$A$5:$PW$5312,'Metro Suburbs'!$Q$4)</f>
        <v>34</v>
      </c>
      <c r="E328" s="60"/>
      <c r="F328" s="36">
        <f t="shared" si="16"/>
        <v>34.031999999999996</v>
      </c>
      <c r="G328" s="37">
        <f t="shared" si="17"/>
        <v>372</v>
      </c>
      <c r="H328" s="38" t="str">
        <f t="shared" si="18"/>
        <v>Inverloch</v>
      </c>
      <c r="I328" s="36">
        <f t="shared" si="19"/>
        <v>53</v>
      </c>
      <c r="J328" s="58"/>
      <c r="K328" s="58"/>
      <c r="L328" s="58"/>
      <c r="M328" s="58"/>
    </row>
    <row r="329" spans="2:13" x14ac:dyDescent="0.45">
      <c r="B329" s="40">
        <v>321</v>
      </c>
      <c r="C329" s="41" t="s">
        <v>404</v>
      </c>
      <c r="D329" s="49">
        <f>VLOOKUP($B329,'Suburbs Social H 2021'!$A$5:$PW$5312,'Metro Suburbs'!$Q$4)</f>
        <v>58</v>
      </c>
      <c r="E329" s="60"/>
      <c r="F329" s="36">
        <f t="shared" si="16"/>
        <v>58.0321</v>
      </c>
      <c r="G329" s="37">
        <f t="shared" si="17"/>
        <v>311</v>
      </c>
      <c r="H329" s="38" t="str">
        <f t="shared" si="18"/>
        <v>Campbells Creek</v>
      </c>
      <c r="I329" s="36">
        <f t="shared" si="19"/>
        <v>53</v>
      </c>
      <c r="J329" s="58"/>
      <c r="K329" s="58"/>
      <c r="L329" s="58"/>
      <c r="M329" s="58"/>
    </row>
    <row r="330" spans="2:13" x14ac:dyDescent="0.45">
      <c r="B330" s="40">
        <v>322</v>
      </c>
      <c r="C330" s="41" t="s">
        <v>405</v>
      </c>
      <c r="D330" s="49">
        <f>VLOOKUP($B330,'Suburbs Social H 2021'!$A$5:$PW$5312,'Metro Suburbs'!$Q$4)</f>
        <v>7</v>
      </c>
      <c r="E330" s="60"/>
      <c r="F330" s="36">
        <f t="shared" ref="F330:F393" si="20">D330+0.0001*B330</f>
        <v>7.0321999999999996</v>
      </c>
      <c r="G330" s="37">
        <f t="shared" ref="G330:G393" si="21">RANK(F330,F$9:F$536)</f>
        <v>525</v>
      </c>
      <c r="H330" s="38" t="str">
        <f t="shared" ref="H330:H393" si="22">VLOOKUP(MATCH(B330,$G$9:$G$532,0),$B$9:$D$536,2)</f>
        <v>Briar Hill</v>
      </c>
      <c r="I330" s="36">
        <f t="shared" ref="I330:I393" si="23">VLOOKUP(MATCH(B330,$G$9:$G$5327,0),$B$9:$D$536,3)</f>
        <v>53</v>
      </c>
      <c r="J330" s="58"/>
      <c r="K330" s="58"/>
      <c r="L330" s="58"/>
      <c r="M330" s="58"/>
    </row>
    <row r="331" spans="2:13" x14ac:dyDescent="0.45">
      <c r="B331" s="40">
        <v>323</v>
      </c>
      <c r="C331" s="41" t="s">
        <v>158</v>
      </c>
      <c r="D331" s="49">
        <f>VLOOKUP($B331,'Suburbs Social H 2021'!$A$5:$PW$5312,'Metro Suburbs'!$Q$4)</f>
        <v>754</v>
      </c>
      <c r="E331" s="60"/>
      <c r="F331" s="36">
        <f t="shared" si="20"/>
        <v>754.03229999999996</v>
      </c>
      <c r="G331" s="37">
        <f t="shared" si="21"/>
        <v>15</v>
      </c>
      <c r="H331" s="38" t="str">
        <f t="shared" si="22"/>
        <v>Truganina</v>
      </c>
      <c r="I331" s="36">
        <f t="shared" si="23"/>
        <v>52</v>
      </c>
      <c r="J331" s="58"/>
      <c r="K331" s="58"/>
      <c r="L331" s="58"/>
      <c r="M331" s="58"/>
    </row>
    <row r="332" spans="2:13" x14ac:dyDescent="0.45">
      <c r="B332" s="40">
        <v>324</v>
      </c>
      <c r="C332" s="41" t="s">
        <v>406</v>
      </c>
      <c r="D332" s="49">
        <f>VLOOKUP($B332,'Suburbs Social H 2021'!$A$5:$PW$5312,'Metro Suburbs'!$Q$4)</f>
        <v>184</v>
      </c>
      <c r="E332" s="60"/>
      <c r="F332" s="36">
        <f t="shared" si="20"/>
        <v>184.0324</v>
      </c>
      <c r="G332" s="37">
        <f t="shared" si="21"/>
        <v>139</v>
      </c>
      <c r="H332" s="38" t="str">
        <f t="shared" si="22"/>
        <v>North Wonthaggi</v>
      </c>
      <c r="I332" s="36">
        <f t="shared" si="23"/>
        <v>52</v>
      </c>
      <c r="J332" s="58"/>
      <c r="K332" s="58"/>
      <c r="L332" s="58"/>
      <c r="M332" s="58"/>
    </row>
    <row r="333" spans="2:13" x14ac:dyDescent="0.45">
      <c r="B333" s="40">
        <v>325</v>
      </c>
      <c r="C333" s="41" t="s">
        <v>407</v>
      </c>
      <c r="D333" s="49">
        <f>VLOOKUP($B333,'Suburbs Social H 2021'!$A$5:$PW$5312,'Metro Suburbs'!$Q$4)</f>
        <v>8</v>
      </c>
      <c r="E333" s="60"/>
      <c r="F333" s="36">
        <f t="shared" si="20"/>
        <v>8.0325000000000006</v>
      </c>
      <c r="G333" s="37">
        <f t="shared" si="21"/>
        <v>510</v>
      </c>
      <c r="H333" s="38" t="str">
        <f t="shared" si="22"/>
        <v>Aspendale Gardens</v>
      </c>
      <c r="I333" s="36">
        <f t="shared" si="23"/>
        <v>51</v>
      </c>
      <c r="J333" s="58"/>
      <c r="K333" s="58"/>
      <c r="L333" s="58"/>
      <c r="M333" s="58"/>
    </row>
    <row r="334" spans="2:13" x14ac:dyDescent="0.45">
      <c r="B334" s="40">
        <v>326</v>
      </c>
      <c r="C334" s="41" t="s">
        <v>651</v>
      </c>
      <c r="D334" s="49">
        <f>VLOOKUP($B334,'Suburbs Social H 2021'!$A$5:$PW$5312,'Metro Suburbs'!$Q$4)</f>
        <v>11</v>
      </c>
      <c r="E334" s="60"/>
      <c r="F334" s="36">
        <f t="shared" si="20"/>
        <v>11.0326</v>
      </c>
      <c r="G334" s="37">
        <f t="shared" si="21"/>
        <v>483</v>
      </c>
      <c r="H334" s="38" t="str">
        <f t="shared" si="22"/>
        <v>Mount Clear</v>
      </c>
      <c r="I334" s="36">
        <f t="shared" si="23"/>
        <v>50</v>
      </c>
      <c r="J334" s="58"/>
      <c r="K334" s="58"/>
      <c r="L334" s="58"/>
      <c r="M334" s="58"/>
    </row>
    <row r="335" spans="2:13" x14ac:dyDescent="0.45">
      <c r="B335" s="40">
        <v>327</v>
      </c>
      <c r="C335" s="41" t="s">
        <v>805</v>
      </c>
      <c r="D335" s="49">
        <f>VLOOKUP($B335,'Suburbs Social H 2021'!$A$5:$PW$5312,'Metro Suburbs'!$Q$4)</f>
        <v>97</v>
      </c>
      <c r="E335" s="60"/>
      <c r="F335" s="36">
        <f t="shared" si="20"/>
        <v>97.032700000000006</v>
      </c>
      <c r="G335" s="37">
        <f t="shared" si="21"/>
        <v>238</v>
      </c>
      <c r="H335" s="38" t="str">
        <f t="shared" si="22"/>
        <v>Kerang</v>
      </c>
      <c r="I335" s="36">
        <f t="shared" si="23"/>
        <v>50</v>
      </c>
      <c r="J335" s="58"/>
      <c r="K335" s="58"/>
      <c r="L335" s="58"/>
      <c r="M335" s="58"/>
    </row>
    <row r="336" spans="2:13" x14ac:dyDescent="0.45">
      <c r="B336" s="40">
        <v>328</v>
      </c>
      <c r="C336" s="41" t="s">
        <v>806</v>
      </c>
      <c r="D336" s="49">
        <f>VLOOKUP($B336,'Suburbs Social H 2021'!$A$5:$PW$5312,'Metro Suburbs'!$Q$4)</f>
        <v>23</v>
      </c>
      <c r="E336" s="60"/>
      <c r="F336" s="36">
        <f t="shared" si="20"/>
        <v>23.032800000000002</v>
      </c>
      <c r="G336" s="37">
        <f t="shared" si="21"/>
        <v>411</v>
      </c>
      <c r="H336" s="38" t="str">
        <f t="shared" si="22"/>
        <v>Clunes</v>
      </c>
      <c r="I336" s="36">
        <f t="shared" si="23"/>
        <v>50</v>
      </c>
      <c r="J336" s="58"/>
      <c r="K336" s="58"/>
      <c r="L336" s="58"/>
      <c r="M336" s="58"/>
    </row>
    <row r="337" spans="2:13" x14ac:dyDescent="0.45">
      <c r="B337" s="40">
        <v>329</v>
      </c>
      <c r="C337" s="41" t="s">
        <v>653</v>
      </c>
      <c r="D337" s="49">
        <f>VLOOKUP($B337,'Suburbs Social H 2021'!$A$5:$PW$5312,'Metro Suburbs'!$Q$4)</f>
        <v>358</v>
      </c>
      <c r="E337" s="60"/>
      <c r="F337" s="36">
        <f t="shared" si="20"/>
        <v>358.03289999999998</v>
      </c>
      <c r="G337" s="37">
        <f t="shared" si="21"/>
        <v>66</v>
      </c>
      <c r="H337" s="38" t="str">
        <f t="shared" si="22"/>
        <v>Rochester</v>
      </c>
      <c r="I337" s="36">
        <f t="shared" si="23"/>
        <v>49</v>
      </c>
      <c r="J337" s="58"/>
      <c r="K337" s="58"/>
      <c r="L337" s="58"/>
      <c r="M337" s="58"/>
    </row>
    <row r="338" spans="2:13" x14ac:dyDescent="0.45">
      <c r="B338" s="40">
        <v>330</v>
      </c>
      <c r="C338" s="41" t="s">
        <v>409</v>
      </c>
      <c r="D338" s="49">
        <f>VLOOKUP($B338,'Suburbs Social H 2021'!$A$5:$PW$5312,'Metro Suburbs'!$Q$4)</f>
        <v>11</v>
      </c>
      <c r="E338" s="60"/>
      <c r="F338" s="36">
        <f t="shared" si="20"/>
        <v>11.032999999999999</v>
      </c>
      <c r="G338" s="37">
        <f t="shared" si="21"/>
        <v>482</v>
      </c>
      <c r="H338" s="38" t="str">
        <f t="shared" si="22"/>
        <v>Daylesford</v>
      </c>
      <c r="I338" s="36">
        <f t="shared" si="23"/>
        <v>49</v>
      </c>
      <c r="J338" s="58"/>
      <c r="K338" s="58"/>
      <c r="L338" s="58"/>
      <c r="M338" s="58"/>
    </row>
    <row r="339" spans="2:13" x14ac:dyDescent="0.45">
      <c r="B339" s="40">
        <v>331</v>
      </c>
      <c r="C339" s="41" t="s">
        <v>410</v>
      </c>
      <c r="D339" s="49">
        <f>VLOOKUP($B339,'Suburbs Social H 2021'!$A$5:$PW$5312,'Metro Suburbs'!$Q$4)</f>
        <v>8</v>
      </c>
      <c r="E339" s="60"/>
      <c r="F339" s="36">
        <f t="shared" si="20"/>
        <v>8.0330999999999992</v>
      </c>
      <c r="G339" s="37">
        <f t="shared" si="21"/>
        <v>509</v>
      </c>
      <c r="H339" s="38" t="str">
        <f t="shared" si="22"/>
        <v>Bittern</v>
      </c>
      <c r="I339" s="36">
        <f t="shared" si="23"/>
        <v>49</v>
      </c>
      <c r="J339" s="58"/>
      <c r="K339" s="58"/>
      <c r="L339" s="58"/>
      <c r="M339" s="58"/>
    </row>
    <row r="340" spans="2:13" x14ac:dyDescent="0.45">
      <c r="B340" s="40">
        <v>332</v>
      </c>
      <c r="C340" s="41" t="s">
        <v>411</v>
      </c>
      <c r="D340" s="49">
        <f>VLOOKUP($B340,'Suburbs Social H 2021'!$A$5:$PW$5312,'Metro Suburbs'!$Q$4)</f>
        <v>34</v>
      </c>
      <c r="E340" s="60"/>
      <c r="F340" s="36">
        <f t="shared" si="20"/>
        <v>34.033200000000001</v>
      </c>
      <c r="G340" s="37">
        <f t="shared" si="21"/>
        <v>371</v>
      </c>
      <c r="H340" s="38" t="str">
        <f t="shared" si="22"/>
        <v>Wyndham Vale</v>
      </c>
      <c r="I340" s="36">
        <f t="shared" si="23"/>
        <v>48</v>
      </c>
      <c r="J340" s="58"/>
      <c r="K340" s="58"/>
      <c r="L340" s="58"/>
      <c r="M340" s="58"/>
    </row>
    <row r="341" spans="2:13" x14ac:dyDescent="0.45">
      <c r="B341" s="40">
        <v>333</v>
      </c>
      <c r="C341" s="41" t="s">
        <v>807</v>
      </c>
      <c r="D341" s="49">
        <f>VLOOKUP($B341,'Suburbs Social H 2021'!$A$5:$PW$5312,'Metro Suburbs'!$Q$4)</f>
        <v>20</v>
      </c>
      <c r="E341" s="60"/>
      <c r="F341" s="36">
        <f t="shared" si="20"/>
        <v>20.033300000000001</v>
      </c>
      <c r="G341" s="37">
        <f t="shared" si="21"/>
        <v>425</v>
      </c>
      <c r="H341" s="38" t="str">
        <f t="shared" si="22"/>
        <v>Vermont</v>
      </c>
      <c r="I341" s="36">
        <f t="shared" si="23"/>
        <v>48</v>
      </c>
      <c r="J341" s="58"/>
      <c r="K341" s="58"/>
      <c r="L341" s="58"/>
      <c r="M341" s="58"/>
    </row>
    <row r="342" spans="2:13" x14ac:dyDescent="0.45">
      <c r="B342" s="40">
        <v>334</v>
      </c>
      <c r="C342" s="41" t="s">
        <v>413</v>
      </c>
      <c r="D342" s="49">
        <f>VLOOKUP($B342,'Suburbs Social H 2021'!$A$5:$PW$5312,'Metro Suburbs'!$Q$4)</f>
        <v>227</v>
      </c>
      <c r="E342" s="60"/>
      <c r="F342" s="36">
        <f t="shared" si="20"/>
        <v>227.0334</v>
      </c>
      <c r="G342" s="37">
        <f t="shared" si="21"/>
        <v>122</v>
      </c>
      <c r="H342" s="38" t="str">
        <f t="shared" si="22"/>
        <v>Heathmont</v>
      </c>
      <c r="I342" s="36">
        <f t="shared" si="23"/>
        <v>48</v>
      </c>
      <c r="J342" s="58"/>
      <c r="K342" s="58"/>
      <c r="L342" s="58"/>
      <c r="M342" s="58"/>
    </row>
    <row r="343" spans="2:13" x14ac:dyDescent="0.45">
      <c r="B343" s="40">
        <v>335</v>
      </c>
      <c r="C343" s="41" t="s">
        <v>414</v>
      </c>
      <c r="D343" s="49">
        <f>VLOOKUP($B343,'Suburbs Social H 2021'!$A$5:$PW$5312,'Metro Suburbs'!$Q$4)</f>
        <v>126</v>
      </c>
      <c r="E343" s="60"/>
      <c r="F343" s="36">
        <f t="shared" si="20"/>
        <v>126.0335</v>
      </c>
      <c r="G343" s="37">
        <f t="shared" si="21"/>
        <v>189</v>
      </c>
      <c r="H343" s="38" t="str">
        <f t="shared" si="22"/>
        <v>Gisborne</v>
      </c>
      <c r="I343" s="36">
        <f t="shared" si="23"/>
        <v>48</v>
      </c>
      <c r="J343" s="58"/>
      <c r="K343" s="58"/>
      <c r="L343" s="58"/>
      <c r="M343" s="58"/>
    </row>
    <row r="344" spans="2:13" x14ac:dyDescent="0.45">
      <c r="B344" s="40">
        <v>336</v>
      </c>
      <c r="C344" s="41" t="s">
        <v>415</v>
      </c>
      <c r="D344" s="49">
        <f>VLOOKUP($B344,'Suburbs Social H 2021'!$A$5:$PW$5312,'Metro Suburbs'!$Q$4)</f>
        <v>112</v>
      </c>
      <c r="E344" s="60"/>
      <c r="F344" s="36">
        <f t="shared" si="20"/>
        <v>112.03360000000001</v>
      </c>
      <c r="G344" s="37">
        <f t="shared" si="21"/>
        <v>210</v>
      </c>
      <c r="H344" s="38" t="str">
        <f t="shared" si="22"/>
        <v>East Geelong</v>
      </c>
      <c r="I344" s="36">
        <f t="shared" si="23"/>
        <v>48</v>
      </c>
      <c r="J344" s="58"/>
      <c r="K344" s="58"/>
      <c r="L344" s="58"/>
      <c r="M344" s="58"/>
    </row>
    <row r="345" spans="2:13" x14ac:dyDescent="0.45">
      <c r="B345" s="40">
        <v>337</v>
      </c>
      <c r="C345" s="41" t="s">
        <v>654</v>
      </c>
      <c r="D345" s="49">
        <f>VLOOKUP($B345,'Suburbs Social H 2021'!$A$5:$PW$5312,'Metro Suburbs'!$Q$4)</f>
        <v>211</v>
      </c>
      <c r="E345" s="60"/>
      <c r="F345" s="36">
        <f t="shared" si="20"/>
        <v>211.03370000000001</v>
      </c>
      <c r="G345" s="37">
        <f t="shared" si="21"/>
        <v>128</v>
      </c>
      <c r="H345" s="38" t="str">
        <f t="shared" si="22"/>
        <v>Melton West</v>
      </c>
      <c r="I345" s="36">
        <f t="shared" si="23"/>
        <v>47</v>
      </c>
      <c r="J345" s="58"/>
      <c r="K345" s="58"/>
      <c r="L345" s="58"/>
      <c r="M345" s="58"/>
    </row>
    <row r="346" spans="2:13" x14ac:dyDescent="0.45">
      <c r="B346" s="40">
        <v>338</v>
      </c>
      <c r="C346" s="41" t="s">
        <v>416</v>
      </c>
      <c r="D346" s="49">
        <f>VLOOKUP($B346,'Suburbs Social H 2021'!$A$5:$PW$5312,'Metro Suburbs'!$Q$4)</f>
        <v>137</v>
      </c>
      <c r="E346" s="60"/>
      <c r="F346" s="36">
        <f t="shared" si="20"/>
        <v>137.03380000000001</v>
      </c>
      <c r="G346" s="37">
        <f t="shared" si="21"/>
        <v>175</v>
      </c>
      <c r="H346" s="38" t="str">
        <f t="shared" si="22"/>
        <v>Kingsville</v>
      </c>
      <c r="I346" s="36">
        <f t="shared" si="23"/>
        <v>46</v>
      </c>
      <c r="J346" s="58"/>
      <c r="K346" s="58"/>
      <c r="L346" s="58"/>
      <c r="M346" s="58"/>
    </row>
    <row r="347" spans="2:13" x14ac:dyDescent="0.45">
      <c r="B347" s="40">
        <v>339</v>
      </c>
      <c r="C347" s="41" t="s">
        <v>808</v>
      </c>
      <c r="D347" s="49">
        <f>VLOOKUP($B347,'Suburbs Social H 2021'!$A$5:$PW$5312,'Metro Suburbs'!$Q$4)</f>
        <v>331</v>
      </c>
      <c r="E347" s="60"/>
      <c r="F347" s="36">
        <f t="shared" si="20"/>
        <v>331.03390000000002</v>
      </c>
      <c r="G347" s="37">
        <f t="shared" si="21"/>
        <v>72</v>
      </c>
      <c r="H347" s="38" t="str">
        <f t="shared" si="22"/>
        <v>Caulfield East</v>
      </c>
      <c r="I347" s="36">
        <f t="shared" si="23"/>
        <v>46</v>
      </c>
      <c r="J347" s="58"/>
      <c r="K347" s="58"/>
      <c r="L347" s="58"/>
      <c r="M347" s="58"/>
    </row>
    <row r="348" spans="2:13" x14ac:dyDescent="0.45">
      <c r="B348" s="40">
        <v>340</v>
      </c>
      <c r="C348" s="41" t="s">
        <v>655</v>
      </c>
      <c r="D348" s="49">
        <f>VLOOKUP($B348,'Suburbs Social H 2021'!$A$5:$PW$5312,'Metro Suburbs'!$Q$4)</f>
        <v>365</v>
      </c>
      <c r="E348" s="60"/>
      <c r="F348" s="36">
        <f t="shared" si="20"/>
        <v>365.03399999999999</v>
      </c>
      <c r="G348" s="37">
        <f t="shared" si="21"/>
        <v>62</v>
      </c>
      <c r="H348" s="38" t="str">
        <f t="shared" si="22"/>
        <v>Burnside Heights</v>
      </c>
      <c r="I348" s="36">
        <f t="shared" si="23"/>
        <v>46</v>
      </c>
      <c r="J348" s="58"/>
      <c r="K348" s="58"/>
      <c r="L348" s="58"/>
      <c r="M348" s="58"/>
    </row>
    <row r="349" spans="2:13" x14ac:dyDescent="0.45">
      <c r="B349" s="40">
        <v>341</v>
      </c>
      <c r="C349" s="41" t="s">
        <v>656</v>
      </c>
      <c r="D349" s="49">
        <f>VLOOKUP($B349,'Suburbs Social H 2021'!$A$5:$PW$5312,'Metro Suburbs'!$Q$4)</f>
        <v>50</v>
      </c>
      <c r="E349" s="60"/>
      <c r="F349" s="36">
        <f t="shared" si="20"/>
        <v>50.034100000000002</v>
      </c>
      <c r="G349" s="37">
        <f t="shared" si="21"/>
        <v>326</v>
      </c>
      <c r="H349" s="38" t="str">
        <f t="shared" si="22"/>
        <v>Rutherglen</v>
      </c>
      <c r="I349" s="36">
        <f t="shared" si="23"/>
        <v>45</v>
      </c>
      <c r="J349" s="58"/>
      <c r="K349" s="58"/>
      <c r="L349" s="58"/>
      <c r="M349" s="58"/>
    </row>
    <row r="350" spans="2:13" x14ac:dyDescent="0.45">
      <c r="B350" s="40">
        <v>342</v>
      </c>
      <c r="C350" s="41" t="s">
        <v>418</v>
      </c>
      <c r="D350" s="49">
        <f>VLOOKUP($B350,'Suburbs Social H 2021'!$A$5:$PW$5312,'Metro Suburbs'!$Q$4)</f>
        <v>19</v>
      </c>
      <c r="E350" s="60"/>
      <c r="F350" s="36">
        <f t="shared" si="20"/>
        <v>19.034199999999998</v>
      </c>
      <c r="G350" s="37">
        <f t="shared" si="21"/>
        <v>432</v>
      </c>
      <c r="H350" s="38" t="str">
        <f t="shared" si="22"/>
        <v>Wurruk</v>
      </c>
      <c r="I350" s="36">
        <f t="shared" si="23"/>
        <v>44</v>
      </c>
      <c r="J350" s="58"/>
      <c r="K350" s="58"/>
      <c r="L350" s="58"/>
      <c r="M350" s="58"/>
    </row>
    <row r="351" spans="2:13" x14ac:dyDescent="0.45">
      <c r="B351" s="40">
        <v>343</v>
      </c>
      <c r="C351" s="41" t="s">
        <v>419</v>
      </c>
      <c r="D351" s="49">
        <f>VLOOKUP($B351,'Suburbs Social H 2021'!$A$5:$PW$5312,'Metro Suburbs'!$Q$4)</f>
        <v>13</v>
      </c>
      <c r="E351" s="60"/>
      <c r="F351" s="36">
        <f t="shared" si="20"/>
        <v>13.0343</v>
      </c>
      <c r="G351" s="37">
        <f t="shared" si="21"/>
        <v>468</v>
      </c>
      <c r="H351" s="38" t="str">
        <f t="shared" si="22"/>
        <v>St Arnaud</v>
      </c>
      <c r="I351" s="36">
        <f t="shared" si="23"/>
        <v>44</v>
      </c>
      <c r="J351" s="58"/>
      <c r="K351" s="58"/>
      <c r="L351" s="58"/>
      <c r="M351" s="58"/>
    </row>
    <row r="352" spans="2:13" x14ac:dyDescent="0.45">
      <c r="B352" s="40">
        <v>344</v>
      </c>
      <c r="C352" s="41" t="s">
        <v>809</v>
      </c>
      <c r="D352" s="49">
        <f>VLOOKUP($B352,'Suburbs Social H 2021'!$A$5:$PW$5312,'Metro Suburbs'!$Q$4)</f>
        <v>98</v>
      </c>
      <c r="E352" s="60"/>
      <c r="F352" s="36">
        <f t="shared" si="20"/>
        <v>98.034400000000005</v>
      </c>
      <c r="G352" s="37">
        <f t="shared" si="21"/>
        <v>234</v>
      </c>
      <c r="H352" s="38" t="str">
        <f t="shared" si="22"/>
        <v>Ormond</v>
      </c>
      <c r="I352" s="36">
        <f t="shared" si="23"/>
        <v>44</v>
      </c>
      <c r="J352" s="58"/>
      <c r="K352" s="58"/>
      <c r="L352" s="58"/>
      <c r="M352" s="58"/>
    </row>
    <row r="353" spans="2:13" x14ac:dyDescent="0.45">
      <c r="B353" s="40">
        <v>345</v>
      </c>
      <c r="C353" s="41" t="s">
        <v>420</v>
      </c>
      <c r="D353" s="49">
        <f>VLOOKUP($B353,'Suburbs Social H 2021'!$A$5:$PW$5312,'Metro Suburbs'!$Q$4)</f>
        <v>115</v>
      </c>
      <c r="E353" s="60"/>
      <c r="F353" s="36">
        <f t="shared" si="20"/>
        <v>115.03449999999999</v>
      </c>
      <c r="G353" s="37">
        <f t="shared" si="21"/>
        <v>203</v>
      </c>
      <c r="H353" s="38" t="str">
        <f t="shared" si="22"/>
        <v>Fairfield</v>
      </c>
      <c r="I353" s="36">
        <f t="shared" si="23"/>
        <v>44</v>
      </c>
      <c r="J353" s="58"/>
      <c r="K353" s="58"/>
      <c r="L353" s="58"/>
      <c r="M353" s="58"/>
    </row>
    <row r="354" spans="2:13" x14ac:dyDescent="0.45">
      <c r="B354" s="40">
        <v>346</v>
      </c>
      <c r="C354" s="41" t="s">
        <v>810</v>
      </c>
      <c r="D354" s="49">
        <f>VLOOKUP($B354,'Suburbs Social H 2021'!$A$5:$PW$5312,'Metro Suburbs'!$Q$4)</f>
        <v>91</v>
      </c>
      <c r="E354" s="60"/>
      <c r="F354" s="36">
        <f t="shared" si="20"/>
        <v>91.034599999999998</v>
      </c>
      <c r="G354" s="37">
        <f t="shared" si="21"/>
        <v>250</v>
      </c>
      <c r="H354" s="38" t="str">
        <f t="shared" si="22"/>
        <v>Myrtleford</v>
      </c>
      <c r="I354" s="36">
        <f t="shared" si="23"/>
        <v>43</v>
      </c>
      <c r="J354" s="58"/>
      <c r="K354" s="58"/>
      <c r="L354" s="58"/>
      <c r="M354" s="58"/>
    </row>
    <row r="355" spans="2:13" x14ac:dyDescent="0.45">
      <c r="B355" s="40">
        <v>347</v>
      </c>
      <c r="C355" s="41" t="s">
        <v>811</v>
      </c>
      <c r="D355" s="49">
        <f>VLOOKUP($B355,'Suburbs Social H 2021'!$A$5:$PW$5312,'Metro Suburbs'!$Q$4)</f>
        <v>9</v>
      </c>
      <c r="E355" s="60"/>
      <c r="F355" s="36">
        <f t="shared" si="20"/>
        <v>9.0347000000000008</v>
      </c>
      <c r="G355" s="37">
        <f t="shared" si="21"/>
        <v>499</v>
      </c>
      <c r="H355" s="38" t="str">
        <f t="shared" si="22"/>
        <v>Laverton</v>
      </c>
      <c r="I355" s="36">
        <f t="shared" si="23"/>
        <v>43</v>
      </c>
      <c r="J355" s="58"/>
      <c r="K355" s="58"/>
      <c r="L355" s="58"/>
      <c r="M355" s="58"/>
    </row>
    <row r="356" spans="2:13" x14ac:dyDescent="0.45">
      <c r="B356" s="40">
        <v>348</v>
      </c>
      <c r="C356" s="41" t="s">
        <v>422</v>
      </c>
      <c r="D356" s="49">
        <f>VLOOKUP($B356,'Suburbs Social H 2021'!$A$5:$PW$5312,'Metro Suburbs'!$Q$4)</f>
        <v>68</v>
      </c>
      <c r="E356" s="60"/>
      <c r="F356" s="36">
        <f t="shared" si="20"/>
        <v>68.034800000000004</v>
      </c>
      <c r="G356" s="37">
        <f t="shared" si="21"/>
        <v>294</v>
      </c>
      <c r="H356" s="38" t="str">
        <f t="shared" si="22"/>
        <v>Dromana</v>
      </c>
      <c r="I356" s="36">
        <f t="shared" si="23"/>
        <v>43</v>
      </c>
      <c r="J356" s="58"/>
      <c r="K356" s="58"/>
      <c r="L356" s="58"/>
      <c r="M356" s="58"/>
    </row>
    <row r="357" spans="2:13" x14ac:dyDescent="0.45">
      <c r="B357" s="40">
        <v>349</v>
      </c>
      <c r="C357" s="41" t="s">
        <v>659</v>
      </c>
      <c r="D357" s="49">
        <f>VLOOKUP($B357,'Suburbs Social H 2021'!$A$5:$PW$5312,'Metro Suburbs'!$Q$4)</f>
        <v>43</v>
      </c>
      <c r="E357" s="60"/>
      <c r="F357" s="36">
        <f t="shared" si="20"/>
        <v>43.0349</v>
      </c>
      <c r="G357" s="37">
        <f t="shared" si="21"/>
        <v>346</v>
      </c>
      <c r="H357" s="38" t="str">
        <f t="shared" si="22"/>
        <v>South Morang</v>
      </c>
      <c r="I357" s="36">
        <f t="shared" si="23"/>
        <v>42</v>
      </c>
      <c r="J357" s="58"/>
      <c r="K357" s="58"/>
      <c r="L357" s="58"/>
      <c r="M357" s="58"/>
    </row>
    <row r="358" spans="2:13" x14ac:dyDescent="0.45">
      <c r="B358" s="40">
        <v>350</v>
      </c>
      <c r="C358" s="41" t="s">
        <v>660</v>
      </c>
      <c r="D358" s="49">
        <f>VLOOKUP($B358,'Suburbs Social H 2021'!$A$5:$PW$5312,'Metro Suburbs'!$Q$4)</f>
        <v>14</v>
      </c>
      <c r="E358" s="60"/>
      <c r="F358" s="36">
        <f t="shared" si="20"/>
        <v>14.035</v>
      </c>
      <c r="G358" s="37">
        <f t="shared" si="21"/>
        <v>456</v>
      </c>
      <c r="H358" s="38" t="str">
        <f t="shared" si="22"/>
        <v>Leopold</v>
      </c>
      <c r="I358" s="36">
        <f t="shared" si="23"/>
        <v>41</v>
      </c>
      <c r="J358" s="58"/>
      <c r="K358" s="58"/>
      <c r="L358" s="58"/>
      <c r="M358" s="58"/>
    </row>
    <row r="359" spans="2:13" x14ac:dyDescent="0.45">
      <c r="B359" s="40">
        <v>351</v>
      </c>
      <c r="C359" s="41" t="s">
        <v>423</v>
      </c>
      <c r="D359" s="49">
        <f>VLOOKUP($B359,'Suburbs Social H 2021'!$A$5:$PW$5312,'Metro Suburbs'!$Q$4)</f>
        <v>183</v>
      </c>
      <c r="E359" s="60"/>
      <c r="F359" s="36">
        <f t="shared" si="20"/>
        <v>183.0351</v>
      </c>
      <c r="G359" s="37">
        <f t="shared" si="21"/>
        <v>140</v>
      </c>
      <c r="H359" s="38" t="str">
        <f t="shared" si="22"/>
        <v>Eltham</v>
      </c>
      <c r="I359" s="36">
        <f t="shared" si="23"/>
        <v>41</v>
      </c>
      <c r="J359" s="58"/>
      <c r="K359" s="58"/>
      <c r="L359" s="58"/>
      <c r="M359" s="58"/>
    </row>
    <row r="360" spans="2:13" x14ac:dyDescent="0.45">
      <c r="B360" s="40">
        <v>352</v>
      </c>
      <c r="C360" s="41" t="s">
        <v>424</v>
      </c>
      <c r="D360" s="49">
        <f>VLOOKUP($B360,'Suburbs Social H 2021'!$A$5:$PW$5312,'Metro Suburbs'!$Q$4)</f>
        <v>73</v>
      </c>
      <c r="E360" s="60"/>
      <c r="F360" s="36">
        <f t="shared" si="20"/>
        <v>73.035200000000003</v>
      </c>
      <c r="G360" s="37">
        <f t="shared" si="21"/>
        <v>284</v>
      </c>
      <c r="H360" s="38" t="str">
        <f t="shared" si="22"/>
        <v>Spring Gully</v>
      </c>
      <c r="I360" s="36">
        <f t="shared" si="23"/>
        <v>40</v>
      </c>
      <c r="J360" s="58"/>
      <c r="K360" s="58"/>
      <c r="L360" s="58"/>
      <c r="M360" s="58"/>
    </row>
    <row r="361" spans="2:13" x14ac:dyDescent="0.45">
      <c r="B361" s="40">
        <v>353</v>
      </c>
      <c r="C361" s="41" t="s">
        <v>661</v>
      </c>
      <c r="D361" s="49">
        <f>VLOOKUP($B361,'Suburbs Social H 2021'!$A$5:$PW$5312,'Metro Suburbs'!$Q$4)</f>
        <v>24</v>
      </c>
      <c r="E361" s="60"/>
      <c r="F361" s="36">
        <f t="shared" si="20"/>
        <v>24.035299999999999</v>
      </c>
      <c r="G361" s="37">
        <f t="shared" si="21"/>
        <v>406</v>
      </c>
      <c r="H361" s="38" t="str">
        <f t="shared" si="22"/>
        <v>Somerville</v>
      </c>
      <c r="I361" s="36">
        <f t="shared" si="23"/>
        <v>39</v>
      </c>
      <c r="J361" s="58"/>
      <c r="K361" s="58"/>
      <c r="L361" s="58"/>
      <c r="M361" s="58"/>
    </row>
    <row r="362" spans="2:13" x14ac:dyDescent="0.45">
      <c r="B362" s="40">
        <v>354</v>
      </c>
      <c r="C362" s="41" t="s">
        <v>662</v>
      </c>
      <c r="D362" s="49">
        <f>VLOOKUP($B362,'Suburbs Social H 2021'!$A$5:$PW$5312,'Metro Suburbs'!$Q$4)</f>
        <v>7</v>
      </c>
      <c r="E362" s="60"/>
      <c r="F362" s="36">
        <f t="shared" si="20"/>
        <v>7.0354000000000001</v>
      </c>
      <c r="G362" s="37">
        <f t="shared" si="21"/>
        <v>524</v>
      </c>
      <c r="H362" s="38" t="str">
        <f t="shared" si="22"/>
        <v>Ocean Grove</v>
      </c>
      <c r="I362" s="36">
        <f t="shared" si="23"/>
        <v>39</v>
      </c>
      <c r="J362" s="58"/>
      <c r="K362" s="58"/>
      <c r="L362" s="58"/>
      <c r="M362" s="58"/>
    </row>
    <row r="363" spans="2:13" x14ac:dyDescent="0.45">
      <c r="B363" s="40">
        <v>355</v>
      </c>
      <c r="C363" s="41" t="s">
        <v>663</v>
      </c>
      <c r="D363" s="49">
        <f>VLOOKUP($B363,'Suburbs Social H 2021'!$A$5:$PW$5312,'Metro Suburbs'!$Q$4)</f>
        <v>176</v>
      </c>
      <c r="E363" s="60"/>
      <c r="F363" s="36">
        <f t="shared" si="20"/>
        <v>176.03550000000001</v>
      </c>
      <c r="G363" s="37">
        <f t="shared" si="21"/>
        <v>144</v>
      </c>
      <c r="H363" s="38" t="str">
        <f t="shared" si="22"/>
        <v>Jacana</v>
      </c>
      <c r="I363" s="36">
        <f t="shared" si="23"/>
        <v>38</v>
      </c>
      <c r="J363" s="58"/>
      <c r="K363" s="58"/>
      <c r="L363" s="58"/>
      <c r="M363" s="58"/>
    </row>
    <row r="364" spans="2:13" x14ac:dyDescent="0.45">
      <c r="B364" s="40">
        <v>356</v>
      </c>
      <c r="C364" s="41" t="s">
        <v>664</v>
      </c>
      <c r="D364" s="49">
        <f>VLOOKUP($B364,'Suburbs Social H 2021'!$A$5:$PW$5312,'Metro Suburbs'!$Q$4)</f>
        <v>70</v>
      </c>
      <c r="E364" s="60"/>
      <c r="F364" s="36">
        <f t="shared" si="20"/>
        <v>70.035600000000002</v>
      </c>
      <c r="G364" s="37">
        <f t="shared" si="21"/>
        <v>289</v>
      </c>
      <c r="H364" s="38" t="str">
        <f t="shared" si="22"/>
        <v>Elsternwick</v>
      </c>
      <c r="I364" s="36">
        <f t="shared" si="23"/>
        <v>38</v>
      </c>
      <c r="J364" s="58"/>
      <c r="K364" s="58"/>
      <c r="L364" s="58"/>
      <c r="M364" s="58"/>
    </row>
    <row r="365" spans="2:13" x14ac:dyDescent="0.45">
      <c r="B365" s="40">
        <v>357</v>
      </c>
      <c r="C365" s="41" t="s">
        <v>812</v>
      </c>
      <c r="D365" s="49">
        <f>VLOOKUP($B365,'Suburbs Social H 2021'!$A$5:$PW$5312,'Metro Suburbs'!$Q$4)</f>
        <v>90</v>
      </c>
      <c r="E365" s="60"/>
      <c r="F365" s="36">
        <f t="shared" si="20"/>
        <v>90.035700000000006</v>
      </c>
      <c r="G365" s="37">
        <f t="shared" si="21"/>
        <v>253</v>
      </c>
      <c r="H365" s="38" t="str">
        <f t="shared" si="22"/>
        <v>Carisbrook</v>
      </c>
      <c r="I365" s="36">
        <f t="shared" si="23"/>
        <v>38</v>
      </c>
      <c r="J365" s="58"/>
      <c r="K365" s="58"/>
      <c r="L365" s="58"/>
      <c r="M365" s="58"/>
    </row>
    <row r="366" spans="2:13" x14ac:dyDescent="0.45">
      <c r="B366" s="40">
        <v>358</v>
      </c>
      <c r="C366" s="41" t="s">
        <v>734</v>
      </c>
      <c r="D366" s="49">
        <f>VLOOKUP($B366,'Suburbs Social H 2021'!$A$5:$PW$5312,'Metro Suburbs'!$Q$4)</f>
        <v>98</v>
      </c>
      <c r="E366" s="60"/>
      <c r="F366" s="36">
        <f t="shared" si="20"/>
        <v>98.035799999999995</v>
      </c>
      <c r="G366" s="37">
        <f t="shared" si="21"/>
        <v>233</v>
      </c>
      <c r="H366" s="38" t="str">
        <f t="shared" si="22"/>
        <v>Whittlesea</v>
      </c>
      <c r="I366" s="36">
        <f t="shared" si="23"/>
        <v>37</v>
      </c>
      <c r="J366" s="58"/>
      <c r="K366" s="58"/>
      <c r="L366" s="58"/>
      <c r="M366" s="58"/>
    </row>
    <row r="367" spans="2:13" x14ac:dyDescent="0.45">
      <c r="B367" s="40">
        <v>359</v>
      </c>
      <c r="C367" s="41" t="s">
        <v>666</v>
      </c>
      <c r="D367" s="49">
        <f>VLOOKUP($B367,'Suburbs Social H 2021'!$A$5:$PW$5312,'Metro Suburbs'!$Q$4)</f>
        <v>14</v>
      </c>
      <c r="E367" s="60"/>
      <c r="F367" s="36">
        <f t="shared" si="20"/>
        <v>14.0359</v>
      </c>
      <c r="G367" s="37">
        <f t="shared" si="21"/>
        <v>455</v>
      </c>
      <c r="H367" s="38" t="str">
        <f t="shared" si="22"/>
        <v>Warranwood</v>
      </c>
      <c r="I367" s="36">
        <f t="shared" si="23"/>
        <v>37</v>
      </c>
      <c r="J367" s="58"/>
      <c r="K367" s="58"/>
      <c r="L367" s="58"/>
      <c r="M367" s="58"/>
    </row>
    <row r="368" spans="2:13" x14ac:dyDescent="0.45">
      <c r="B368" s="40">
        <v>360</v>
      </c>
      <c r="C368" s="41" t="s">
        <v>426</v>
      </c>
      <c r="D368" s="49">
        <f>VLOOKUP($B368,'Suburbs Social H 2021'!$A$5:$PW$5312,'Metro Suburbs'!$Q$4)</f>
        <v>14</v>
      </c>
      <c r="E368" s="60"/>
      <c r="F368" s="36">
        <f t="shared" si="20"/>
        <v>14.036</v>
      </c>
      <c r="G368" s="37">
        <f t="shared" si="21"/>
        <v>454</v>
      </c>
      <c r="H368" s="38" t="str">
        <f t="shared" si="22"/>
        <v>Kilmore</v>
      </c>
      <c r="I368" s="36">
        <f t="shared" si="23"/>
        <v>37</v>
      </c>
      <c r="J368" s="58"/>
      <c r="K368" s="58"/>
      <c r="L368" s="58"/>
      <c r="M368" s="58"/>
    </row>
    <row r="369" spans="2:13" x14ac:dyDescent="0.45">
      <c r="B369" s="40">
        <v>361</v>
      </c>
      <c r="C369" s="41" t="s">
        <v>427</v>
      </c>
      <c r="D369" s="49">
        <f>VLOOKUP($B369,'Suburbs Social H 2021'!$A$5:$PW$5312,'Metro Suburbs'!$Q$4)</f>
        <v>516</v>
      </c>
      <c r="E369" s="60"/>
      <c r="F369" s="36">
        <f t="shared" si="20"/>
        <v>516.03610000000003</v>
      </c>
      <c r="G369" s="37">
        <f t="shared" si="21"/>
        <v>37</v>
      </c>
      <c r="H369" s="38" t="str">
        <f t="shared" si="22"/>
        <v>Diamond Creek</v>
      </c>
      <c r="I369" s="36">
        <f t="shared" si="23"/>
        <v>37</v>
      </c>
      <c r="J369" s="58"/>
      <c r="K369" s="58"/>
      <c r="L369" s="58"/>
      <c r="M369" s="58"/>
    </row>
    <row r="370" spans="2:13" x14ac:dyDescent="0.45">
      <c r="B370" s="40">
        <v>362</v>
      </c>
      <c r="C370" s="41" t="s">
        <v>428</v>
      </c>
      <c r="D370" s="49">
        <f>VLOOKUP($B370,'Suburbs Social H 2021'!$A$5:$PW$5312,'Metro Suburbs'!$Q$4)</f>
        <v>133</v>
      </c>
      <c r="E370" s="60"/>
      <c r="F370" s="36">
        <f t="shared" si="20"/>
        <v>133.03620000000001</v>
      </c>
      <c r="G370" s="37">
        <f t="shared" si="21"/>
        <v>180</v>
      </c>
      <c r="H370" s="38" t="str">
        <f t="shared" si="22"/>
        <v>Coleraine</v>
      </c>
      <c r="I370" s="36">
        <f t="shared" si="23"/>
        <v>37</v>
      </c>
      <c r="J370" s="58"/>
      <c r="K370" s="58"/>
      <c r="L370" s="58"/>
      <c r="M370" s="58"/>
    </row>
    <row r="371" spans="2:13" x14ac:dyDescent="0.45">
      <c r="B371" s="40">
        <v>363</v>
      </c>
      <c r="C371" s="41" t="s">
        <v>667</v>
      </c>
      <c r="D371" s="49">
        <f>VLOOKUP($B371,'Suburbs Social H 2021'!$A$5:$PW$5312,'Metro Suburbs'!$Q$4)</f>
        <v>750</v>
      </c>
      <c r="E371" s="60"/>
      <c r="F371" s="36">
        <f t="shared" si="20"/>
        <v>750.03629999999998</v>
      </c>
      <c r="G371" s="37">
        <f t="shared" si="21"/>
        <v>16</v>
      </c>
      <c r="H371" s="38" t="str">
        <f t="shared" si="22"/>
        <v>Burnley</v>
      </c>
      <c r="I371" s="36">
        <f t="shared" si="23"/>
        <v>37</v>
      </c>
      <c r="J371" s="58"/>
      <c r="K371" s="58"/>
      <c r="L371" s="58"/>
      <c r="M371" s="58"/>
    </row>
    <row r="372" spans="2:13" x14ac:dyDescent="0.45">
      <c r="B372" s="40">
        <v>364</v>
      </c>
      <c r="C372" s="41" t="s">
        <v>668</v>
      </c>
      <c r="D372" s="49">
        <f>VLOOKUP($B372,'Suburbs Social H 2021'!$A$5:$PW$5312,'Metro Suburbs'!$Q$4)</f>
        <v>90</v>
      </c>
      <c r="E372" s="60"/>
      <c r="F372" s="36">
        <f t="shared" si="20"/>
        <v>90.0364</v>
      </c>
      <c r="G372" s="37">
        <f t="shared" si="21"/>
        <v>252</v>
      </c>
      <c r="H372" s="38" t="str">
        <f t="shared" si="22"/>
        <v>Lynbrook</v>
      </c>
      <c r="I372" s="36">
        <f t="shared" si="23"/>
        <v>36</v>
      </c>
      <c r="J372" s="58"/>
      <c r="K372" s="58"/>
      <c r="L372" s="58"/>
      <c r="M372" s="58"/>
    </row>
    <row r="373" spans="2:13" x14ac:dyDescent="0.45">
      <c r="B373" s="40">
        <v>365</v>
      </c>
      <c r="C373" s="41" t="s">
        <v>669</v>
      </c>
      <c r="D373" s="49">
        <f>VLOOKUP($B373,'Suburbs Social H 2021'!$A$5:$PW$5312,'Metro Suburbs'!$Q$4)</f>
        <v>79</v>
      </c>
      <c r="E373" s="60"/>
      <c r="F373" s="36">
        <f t="shared" si="20"/>
        <v>79.036500000000004</v>
      </c>
      <c r="G373" s="37">
        <f t="shared" si="21"/>
        <v>273</v>
      </c>
      <c r="H373" s="38" t="str">
        <f t="shared" si="22"/>
        <v>Hamlyn Heights</v>
      </c>
      <c r="I373" s="36">
        <f t="shared" si="23"/>
        <v>36</v>
      </c>
      <c r="J373" s="58"/>
      <c r="K373" s="58"/>
      <c r="L373" s="58"/>
      <c r="M373" s="58"/>
    </row>
    <row r="374" spans="2:13" x14ac:dyDescent="0.45">
      <c r="B374" s="40">
        <v>366</v>
      </c>
      <c r="C374" s="41" t="s">
        <v>429</v>
      </c>
      <c r="D374" s="49">
        <f>VLOOKUP($B374,'Suburbs Social H 2021'!$A$5:$PW$5312,'Metro Suburbs'!$Q$4)</f>
        <v>837</v>
      </c>
      <c r="E374" s="60"/>
      <c r="F374" s="36">
        <f t="shared" si="20"/>
        <v>837.03660000000002</v>
      </c>
      <c r="G374" s="37">
        <f t="shared" si="21"/>
        <v>7</v>
      </c>
      <c r="H374" s="38" t="str">
        <f t="shared" si="22"/>
        <v>Cockatoo</v>
      </c>
      <c r="I374" s="36">
        <f t="shared" si="23"/>
        <v>36</v>
      </c>
      <c r="J374" s="58"/>
      <c r="K374" s="58"/>
      <c r="L374" s="58"/>
      <c r="M374" s="58"/>
    </row>
    <row r="375" spans="2:13" x14ac:dyDescent="0.45">
      <c r="B375" s="40">
        <v>367</v>
      </c>
      <c r="C375" s="41" t="s">
        <v>670</v>
      </c>
      <c r="D375" s="49">
        <f>VLOOKUP($B375,'Suburbs Social H 2021'!$A$5:$PW$5312,'Metro Suburbs'!$Q$4)</f>
        <v>52</v>
      </c>
      <c r="E375" s="60"/>
      <c r="F375" s="36">
        <f t="shared" si="20"/>
        <v>52.036700000000003</v>
      </c>
      <c r="G375" s="37">
        <f t="shared" si="21"/>
        <v>324</v>
      </c>
      <c r="H375" s="38" t="str">
        <f t="shared" si="22"/>
        <v>McKinnon</v>
      </c>
      <c r="I375" s="36">
        <f t="shared" si="23"/>
        <v>35</v>
      </c>
      <c r="J375" s="58"/>
      <c r="K375" s="58"/>
      <c r="L375" s="58"/>
      <c r="M375" s="58"/>
    </row>
    <row r="376" spans="2:13" x14ac:dyDescent="0.45">
      <c r="B376" s="40">
        <v>368</v>
      </c>
      <c r="C376" s="41" t="s">
        <v>430</v>
      </c>
      <c r="D376" s="49">
        <f>VLOOKUP($B376,'Suburbs Social H 2021'!$A$5:$PW$5312,'Metro Suburbs'!$Q$4)</f>
        <v>363</v>
      </c>
      <c r="E376" s="60"/>
      <c r="F376" s="36">
        <f t="shared" si="20"/>
        <v>363.03680000000003</v>
      </c>
      <c r="G376" s="37">
        <f t="shared" si="21"/>
        <v>63</v>
      </c>
      <c r="H376" s="38" t="str">
        <f t="shared" si="22"/>
        <v>Herne Hill</v>
      </c>
      <c r="I376" s="36">
        <f t="shared" si="23"/>
        <v>35</v>
      </c>
      <c r="J376" s="58"/>
      <c r="K376" s="58"/>
      <c r="L376" s="58"/>
      <c r="M376" s="58"/>
    </row>
    <row r="377" spans="2:13" x14ac:dyDescent="0.45">
      <c r="B377" s="40">
        <v>369</v>
      </c>
      <c r="C377" s="41" t="s">
        <v>431</v>
      </c>
      <c r="D377" s="49">
        <f>VLOOKUP($B377,'Suburbs Social H 2021'!$A$5:$PW$5312,'Metro Suburbs'!$Q$4)</f>
        <v>20</v>
      </c>
      <c r="E377" s="60"/>
      <c r="F377" s="36">
        <f t="shared" si="20"/>
        <v>20.036899999999999</v>
      </c>
      <c r="G377" s="37">
        <f t="shared" si="21"/>
        <v>424</v>
      </c>
      <c r="H377" s="38" t="str">
        <f t="shared" si="22"/>
        <v>Foster</v>
      </c>
      <c r="I377" s="36">
        <f t="shared" si="23"/>
        <v>35</v>
      </c>
      <c r="J377" s="58"/>
      <c r="K377" s="58"/>
      <c r="L377" s="58"/>
      <c r="M377" s="58"/>
    </row>
    <row r="378" spans="2:13" x14ac:dyDescent="0.45">
      <c r="B378" s="40">
        <v>370</v>
      </c>
      <c r="C378" s="41" t="s">
        <v>671</v>
      </c>
      <c r="D378" s="49">
        <f>VLOOKUP($B378,'Suburbs Social H 2021'!$A$5:$PW$5312,'Metro Suburbs'!$Q$4)</f>
        <v>22</v>
      </c>
      <c r="E378" s="60"/>
      <c r="F378" s="36">
        <f t="shared" si="20"/>
        <v>22.036999999999999</v>
      </c>
      <c r="G378" s="37">
        <f t="shared" si="21"/>
        <v>416</v>
      </c>
      <c r="H378" s="38" t="str">
        <f t="shared" si="22"/>
        <v>Point Cook</v>
      </c>
      <c r="I378" s="36">
        <f t="shared" si="23"/>
        <v>34</v>
      </c>
      <c r="J378" s="58"/>
      <c r="K378" s="58"/>
      <c r="L378" s="58"/>
      <c r="M378" s="58"/>
    </row>
    <row r="379" spans="2:13" x14ac:dyDescent="0.45">
      <c r="B379" s="40">
        <v>371</v>
      </c>
      <c r="C379" s="41" t="s">
        <v>432</v>
      </c>
      <c r="D379" s="49">
        <f>VLOOKUP($B379,'Suburbs Social H 2021'!$A$5:$PW$5312,'Metro Suburbs'!$Q$4)</f>
        <v>156</v>
      </c>
      <c r="E379" s="60"/>
      <c r="F379" s="36">
        <f t="shared" si="20"/>
        <v>156.03710000000001</v>
      </c>
      <c r="G379" s="37">
        <f t="shared" si="21"/>
        <v>160</v>
      </c>
      <c r="H379" s="38" t="str">
        <f t="shared" si="22"/>
        <v>Montmorency</v>
      </c>
      <c r="I379" s="36">
        <f t="shared" si="23"/>
        <v>34</v>
      </c>
      <c r="J379" s="58"/>
      <c r="K379" s="58"/>
      <c r="L379" s="58"/>
      <c r="M379" s="58"/>
    </row>
    <row r="380" spans="2:13" x14ac:dyDescent="0.45">
      <c r="B380" s="40">
        <v>372</v>
      </c>
      <c r="C380" s="41" t="s">
        <v>672</v>
      </c>
      <c r="D380" s="49">
        <f>VLOOKUP($B380,'Suburbs Social H 2021'!$A$5:$PW$5312,'Metro Suburbs'!$Q$4)</f>
        <v>13</v>
      </c>
      <c r="E380" s="60"/>
      <c r="F380" s="36">
        <f t="shared" si="20"/>
        <v>13.0372</v>
      </c>
      <c r="G380" s="37">
        <f t="shared" si="21"/>
        <v>467</v>
      </c>
      <c r="H380" s="38" t="str">
        <f t="shared" si="22"/>
        <v>Merbein</v>
      </c>
      <c r="I380" s="36">
        <f t="shared" si="23"/>
        <v>34</v>
      </c>
      <c r="J380" s="58"/>
      <c r="K380" s="58"/>
      <c r="L380" s="58"/>
      <c r="M380" s="58"/>
    </row>
    <row r="381" spans="2:13" x14ac:dyDescent="0.45">
      <c r="B381" s="40">
        <v>373</v>
      </c>
      <c r="C381" s="41" t="s">
        <v>433</v>
      </c>
      <c r="D381" s="49">
        <f>VLOOKUP($B381,'Suburbs Social H 2021'!$A$5:$PW$5312,'Metro Suburbs'!$Q$4)</f>
        <v>24</v>
      </c>
      <c r="E381" s="60"/>
      <c r="F381" s="36">
        <f t="shared" si="20"/>
        <v>24.037299999999998</v>
      </c>
      <c r="G381" s="37">
        <f t="shared" si="21"/>
        <v>405</v>
      </c>
      <c r="H381" s="38" t="str">
        <f t="shared" si="22"/>
        <v>Donald</v>
      </c>
      <c r="I381" s="36">
        <f t="shared" si="23"/>
        <v>34</v>
      </c>
      <c r="J381" s="58"/>
      <c r="K381" s="58"/>
      <c r="L381" s="58"/>
      <c r="M381" s="58"/>
    </row>
    <row r="382" spans="2:13" x14ac:dyDescent="0.45">
      <c r="B382" s="40">
        <v>374</v>
      </c>
      <c r="C382" s="41" t="s">
        <v>434</v>
      </c>
      <c r="D382" s="49">
        <f>VLOOKUP($B382,'Suburbs Social H 2021'!$A$5:$PW$5312,'Metro Suburbs'!$Q$4)</f>
        <v>114</v>
      </c>
      <c r="E382" s="60"/>
      <c r="F382" s="36">
        <f t="shared" si="20"/>
        <v>114.03740000000001</v>
      </c>
      <c r="G382" s="37">
        <f t="shared" si="21"/>
        <v>208</v>
      </c>
      <c r="H382" s="38" t="str">
        <f t="shared" si="22"/>
        <v>Tatura</v>
      </c>
      <c r="I382" s="36">
        <f t="shared" si="23"/>
        <v>32</v>
      </c>
      <c r="J382" s="58"/>
      <c r="K382" s="58"/>
      <c r="L382" s="58"/>
      <c r="M382" s="58"/>
    </row>
    <row r="383" spans="2:13" x14ac:dyDescent="0.45">
      <c r="B383" s="40">
        <v>375</v>
      </c>
      <c r="C383" s="41" t="s">
        <v>435</v>
      </c>
      <c r="D383" s="49">
        <f>VLOOKUP($B383,'Suburbs Social H 2021'!$A$5:$PW$5312,'Metro Suburbs'!$Q$4)</f>
        <v>19</v>
      </c>
      <c r="E383" s="60"/>
      <c r="F383" s="36">
        <f t="shared" si="20"/>
        <v>19.037500000000001</v>
      </c>
      <c r="G383" s="37">
        <f t="shared" si="21"/>
        <v>431</v>
      </c>
      <c r="H383" s="38" t="str">
        <f t="shared" si="22"/>
        <v>St Kilda West</v>
      </c>
      <c r="I383" s="36">
        <f t="shared" si="23"/>
        <v>32</v>
      </c>
      <c r="J383" s="58"/>
      <c r="K383" s="58"/>
      <c r="L383" s="58"/>
      <c r="M383" s="58"/>
    </row>
    <row r="384" spans="2:13" x14ac:dyDescent="0.45">
      <c r="B384" s="40">
        <v>376</v>
      </c>
      <c r="C384" s="41" t="s">
        <v>436</v>
      </c>
      <c r="D384" s="49">
        <f>VLOOKUP($B384,'Suburbs Social H 2021'!$A$5:$PW$5312,'Metro Suburbs'!$Q$4)</f>
        <v>80</v>
      </c>
      <c r="E384" s="60"/>
      <c r="F384" s="36">
        <f t="shared" si="20"/>
        <v>80.037599999999998</v>
      </c>
      <c r="G384" s="37">
        <f t="shared" si="21"/>
        <v>269</v>
      </c>
      <c r="H384" s="38" t="str">
        <f t="shared" si="22"/>
        <v>Charlton</v>
      </c>
      <c r="I384" s="36">
        <f t="shared" si="23"/>
        <v>32</v>
      </c>
      <c r="J384" s="58"/>
      <c r="K384" s="58"/>
      <c r="L384" s="58"/>
      <c r="M384" s="58"/>
    </row>
    <row r="385" spans="2:13" x14ac:dyDescent="0.45">
      <c r="B385" s="40">
        <v>377</v>
      </c>
      <c r="C385" s="41" t="s">
        <v>673</v>
      </c>
      <c r="D385" s="49">
        <f>VLOOKUP($B385,'Suburbs Social H 2021'!$A$5:$PW$5312,'Metro Suburbs'!$Q$4)</f>
        <v>39</v>
      </c>
      <c r="E385" s="60"/>
      <c r="F385" s="36">
        <f t="shared" si="20"/>
        <v>39.037700000000001</v>
      </c>
      <c r="G385" s="37">
        <f t="shared" si="21"/>
        <v>354</v>
      </c>
      <c r="H385" s="38" t="str">
        <f t="shared" si="22"/>
        <v>Yallambie</v>
      </c>
      <c r="I385" s="36">
        <f t="shared" si="23"/>
        <v>31</v>
      </c>
      <c r="J385" s="58"/>
      <c r="K385" s="58"/>
      <c r="L385" s="58"/>
      <c r="M385" s="58"/>
    </row>
    <row r="386" spans="2:13" x14ac:dyDescent="0.45">
      <c r="B386" s="40">
        <v>378</v>
      </c>
      <c r="C386" s="41" t="s">
        <v>437</v>
      </c>
      <c r="D386" s="49">
        <f>VLOOKUP($B386,'Suburbs Social H 2021'!$A$5:$PW$5312,'Metro Suburbs'!$Q$4)</f>
        <v>8</v>
      </c>
      <c r="E386" s="60"/>
      <c r="F386" s="36">
        <f t="shared" si="20"/>
        <v>8.0378000000000007</v>
      </c>
      <c r="G386" s="37">
        <f t="shared" si="21"/>
        <v>508</v>
      </c>
      <c r="H386" s="38" t="str">
        <f t="shared" si="22"/>
        <v>Tullamarine</v>
      </c>
      <c r="I386" s="36">
        <f t="shared" si="23"/>
        <v>31</v>
      </c>
      <c r="J386" s="58"/>
      <c r="K386" s="58"/>
      <c r="L386" s="58"/>
      <c r="M386" s="58"/>
    </row>
    <row r="387" spans="2:13" x14ac:dyDescent="0.45">
      <c r="B387" s="40">
        <v>379</v>
      </c>
      <c r="C387" s="41" t="s">
        <v>674</v>
      </c>
      <c r="D387" s="49">
        <f>VLOOKUP($B387,'Suburbs Social H 2021'!$A$5:$PW$5312,'Metro Suburbs'!$Q$4)</f>
        <v>59</v>
      </c>
      <c r="E387" s="60"/>
      <c r="F387" s="36">
        <f t="shared" si="20"/>
        <v>59.0379</v>
      </c>
      <c r="G387" s="37">
        <f t="shared" si="21"/>
        <v>309</v>
      </c>
      <c r="H387" s="38" t="str">
        <f t="shared" si="22"/>
        <v>Knoxfield</v>
      </c>
      <c r="I387" s="36">
        <f t="shared" si="23"/>
        <v>31</v>
      </c>
      <c r="J387" s="58"/>
      <c r="K387" s="58"/>
      <c r="L387" s="58"/>
      <c r="M387" s="58"/>
    </row>
    <row r="388" spans="2:13" x14ac:dyDescent="0.45">
      <c r="B388" s="40">
        <v>380</v>
      </c>
      <c r="C388" s="41" t="s">
        <v>438</v>
      </c>
      <c r="D388" s="49">
        <f>VLOOKUP($B388,'Suburbs Social H 2021'!$A$5:$PW$5312,'Metro Suburbs'!$Q$4)</f>
        <v>44</v>
      </c>
      <c r="E388" s="60"/>
      <c r="F388" s="36">
        <f t="shared" si="20"/>
        <v>44.037999999999997</v>
      </c>
      <c r="G388" s="37">
        <f t="shared" si="21"/>
        <v>344</v>
      </c>
      <c r="H388" s="38" t="str">
        <f t="shared" si="22"/>
        <v>Epsom</v>
      </c>
      <c r="I388" s="36">
        <f t="shared" si="23"/>
        <v>31</v>
      </c>
      <c r="J388" s="58"/>
      <c r="K388" s="58"/>
      <c r="L388" s="58"/>
      <c r="M388" s="58"/>
    </row>
    <row r="389" spans="2:13" x14ac:dyDescent="0.45">
      <c r="B389" s="40">
        <v>381</v>
      </c>
      <c r="C389" s="41" t="s">
        <v>675</v>
      </c>
      <c r="D389" s="49">
        <f>VLOOKUP($B389,'Suburbs Social H 2021'!$A$5:$PW$5312,'Metro Suburbs'!$Q$4)</f>
        <v>11</v>
      </c>
      <c r="E389" s="60"/>
      <c r="F389" s="36">
        <f t="shared" si="20"/>
        <v>11.0381</v>
      </c>
      <c r="G389" s="37">
        <f t="shared" si="21"/>
        <v>481</v>
      </c>
      <c r="H389" s="38" t="str">
        <f t="shared" si="22"/>
        <v>Port Fairy</v>
      </c>
      <c r="I389" s="36">
        <f t="shared" si="23"/>
        <v>30</v>
      </c>
      <c r="J389" s="58"/>
      <c r="K389" s="58"/>
      <c r="L389" s="58"/>
      <c r="M389" s="58"/>
    </row>
    <row r="390" spans="2:13" x14ac:dyDescent="0.45">
      <c r="B390" s="40">
        <v>382</v>
      </c>
      <c r="C390" s="41" t="s">
        <v>439</v>
      </c>
      <c r="D390" s="49">
        <f>VLOOKUP($B390,'Suburbs Social H 2021'!$A$5:$PW$5312,'Metro Suburbs'!$Q$4)</f>
        <v>230</v>
      </c>
      <c r="E390" s="60"/>
      <c r="F390" s="36">
        <f t="shared" si="20"/>
        <v>230.03819999999999</v>
      </c>
      <c r="G390" s="37">
        <f t="shared" si="21"/>
        <v>120</v>
      </c>
      <c r="H390" s="38" t="str">
        <f t="shared" si="22"/>
        <v>Keilor East</v>
      </c>
      <c r="I390" s="36">
        <f t="shared" si="23"/>
        <v>30</v>
      </c>
      <c r="J390" s="58"/>
      <c r="K390" s="58"/>
      <c r="L390" s="58"/>
      <c r="M390" s="58"/>
    </row>
    <row r="391" spans="2:13" x14ac:dyDescent="0.45">
      <c r="B391" s="40">
        <v>383</v>
      </c>
      <c r="C391" s="41" t="s">
        <v>440</v>
      </c>
      <c r="D391" s="49">
        <f>VLOOKUP($B391,'Suburbs Social H 2021'!$A$5:$PW$5312,'Metro Suburbs'!$Q$4)</f>
        <v>84</v>
      </c>
      <c r="E391" s="60"/>
      <c r="F391" s="36">
        <f t="shared" si="20"/>
        <v>84.038300000000007</v>
      </c>
      <c r="G391" s="37">
        <f t="shared" si="21"/>
        <v>263</v>
      </c>
      <c r="H391" s="38" t="str">
        <f t="shared" si="22"/>
        <v>Heywood</v>
      </c>
      <c r="I391" s="36">
        <f t="shared" si="23"/>
        <v>30</v>
      </c>
      <c r="J391" s="58"/>
      <c r="K391" s="58"/>
      <c r="L391" s="58"/>
      <c r="M391" s="58"/>
    </row>
    <row r="392" spans="2:13" x14ac:dyDescent="0.45">
      <c r="B392" s="40">
        <v>384</v>
      </c>
      <c r="C392" s="41" t="s">
        <v>813</v>
      </c>
      <c r="D392" s="49">
        <f>VLOOKUP($B392,'Suburbs Social H 2021'!$A$5:$PW$5312,'Metro Suburbs'!$Q$4)</f>
        <v>93</v>
      </c>
      <c r="E392" s="60"/>
      <c r="F392" s="36">
        <f t="shared" si="20"/>
        <v>93.038399999999996</v>
      </c>
      <c r="G392" s="37">
        <f t="shared" si="21"/>
        <v>246</v>
      </c>
      <c r="H392" s="38" t="str">
        <f t="shared" si="22"/>
        <v>Edithvale</v>
      </c>
      <c r="I392" s="36">
        <f t="shared" si="23"/>
        <v>30</v>
      </c>
      <c r="J392" s="58"/>
      <c r="K392" s="58"/>
      <c r="L392" s="58"/>
      <c r="M392" s="58"/>
    </row>
    <row r="393" spans="2:13" x14ac:dyDescent="0.45">
      <c r="B393" s="40">
        <v>385</v>
      </c>
      <c r="C393" s="41" t="s">
        <v>442</v>
      </c>
      <c r="D393" s="49">
        <f>VLOOKUP($B393,'Suburbs Social H 2021'!$A$5:$PW$5312,'Metro Suburbs'!$Q$4)</f>
        <v>106</v>
      </c>
      <c r="E393" s="60"/>
      <c r="F393" s="36">
        <f t="shared" si="20"/>
        <v>106.0385</v>
      </c>
      <c r="G393" s="37">
        <f t="shared" si="21"/>
        <v>217</v>
      </c>
      <c r="H393" s="38" t="str">
        <f t="shared" si="22"/>
        <v>Dunolly</v>
      </c>
      <c r="I393" s="36">
        <f t="shared" si="23"/>
        <v>29</v>
      </c>
      <c r="J393" s="58"/>
      <c r="K393" s="58"/>
      <c r="L393" s="58"/>
      <c r="M393" s="58"/>
    </row>
    <row r="394" spans="2:13" x14ac:dyDescent="0.45">
      <c r="B394" s="40">
        <v>386</v>
      </c>
      <c r="C394" s="41" t="s">
        <v>443</v>
      </c>
      <c r="D394" s="49">
        <f>VLOOKUP($B394,'Suburbs Social H 2021'!$A$5:$PW$5312,'Metro Suburbs'!$Q$4)</f>
        <v>19</v>
      </c>
      <c r="E394" s="60"/>
      <c r="F394" s="36">
        <f t="shared" ref="F394:F457" si="24">D394+0.0001*B394</f>
        <v>19.038599999999999</v>
      </c>
      <c r="G394" s="37">
        <f t="shared" ref="G394:G457" si="25">RANK(F394,F$9:F$536)</f>
        <v>430</v>
      </c>
      <c r="H394" s="38" t="str">
        <f t="shared" ref="H394:H457" si="26">VLOOKUP(MATCH(B394,$G$9:$G$532,0),$B$9:$D$536,2)</f>
        <v>Boolarra</v>
      </c>
      <c r="I394" s="36">
        <f t="shared" ref="I394:I457" si="27">VLOOKUP(MATCH(B394,$G$9:$G$5327,0),$B$9:$D$536,3)</f>
        <v>29</v>
      </c>
      <c r="J394" s="58"/>
      <c r="K394" s="58"/>
      <c r="L394" s="58"/>
      <c r="M394" s="58"/>
    </row>
    <row r="395" spans="2:13" x14ac:dyDescent="0.45">
      <c r="B395" s="40">
        <v>387</v>
      </c>
      <c r="C395" s="41" t="s">
        <v>444</v>
      </c>
      <c r="D395" s="49">
        <f>VLOOKUP($B395,'Suburbs Social H 2021'!$A$5:$PW$5312,'Metro Suburbs'!$Q$4)</f>
        <v>24</v>
      </c>
      <c r="E395" s="60"/>
      <c r="F395" s="36">
        <f t="shared" si="24"/>
        <v>24.038699999999999</v>
      </c>
      <c r="G395" s="37">
        <f t="shared" si="25"/>
        <v>404</v>
      </c>
      <c r="H395" s="38" t="str">
        <f t="shared" si="26"/>
        <v>Birchip</v>
      </c>
      <c r="I395" s="36">
        <f t="shared" si="27"/>
        <v>28</v>
      </c>
      <c r="J395" s="58"/>
      <c r="K395" s="58"/>
      <c r="L395" s="58"/>
      <c r="M395" s="58"/>
    </row>
    <row r="396" spans="2:13" x14ac:dyDescent="0.45">
      <c r="B396" s="40">
        <v>388</v>
      </c>
      <c r="C396" s="41" t="s">
        <v>814</v>
      </c>
      <c r="D396" s="49">
        <f>VLOOKUP($B396,'Suburbs Social H 2021'!$A$5:$PW$5312,'Metro Suburbs'!$Q$4)</f>
        <v>13</v>
      </c>
      <c r="E396" s="60"/>
      <c r="F396" s="36">
        <f t="shared" si="24"/>
        <v>13.0388</v>
      </c>
      <c r="G396" s="37">
        <f t="shared" si="25"/>
        <v>466</v>
      </c>
      <c r="H396" s="38" t="str">
        <f t="shared" si="26"/>
        <v>Ascot</v>
      </c>
      <c r="I396" s="36">
        <f t="shared" si="27"/>
        <v>28</v>
      </c>
      <c r="J396" s="58"/>
      <c r="K396" s="58"/>
      <c r="L396" s="58"/>
      <c r="M396" s="58"/>
    </row>
    <row r="397" spans="2:13" x14ac:dyDescent="0.45">
      <c r="B397" s="40">
        <v>389</v>
      </c>
      <c r="C397" s="41" t="s">
        <v>445</v>
      </c>
      <c r="D397" s="49">
        <f>VLOOKUP($B397,'Suburbs Social H 2021'!$A$5:$PW$5312,'Metro Suburbs'!$Q$4)</f>
        <v>34</v>
      </c>
      <c r="E397" s="60"/>
      <c r="F397" s="36">
        <f t="shared" si="24"/>
        <v>34.038899999999998</v>
      </c>
      <c r="G397" s="37">
        <f t="shared" si="25"/>
        <v>370</v>
      </c>
      <c r="H397" s="38" t="str">
        <f t="shared" si="26"/>
        <v>Terang</v>
      </c>
      <c r="I397" s="36">
        <f t="shared" si="27"/>
        <v>27</v>
      </c>
      <c r="J397" s="58"/>
      <c r="K397" s="58"/>
      <c r="L397" s="58"/>
      <c r="M397" s="58"/>
    </row>
    <row r="398" spans="2:13" x14ac:dyDescent="0.45">
      <c r="B398" s="40">
        <v>390</v>
      </c>
      <c r="C398" s="41" t="s">
        <v>677</v>
      </c>
      <c r="D398" s="49">
        <f>VLOOKUP($B398,'Suburbs Social H 2021'!$A$5:$PW$5312,'Metro Suburbs'!$Q$4)</f>
        <v>8</v>
      </c>
      <c r="E398" s="60"/>
      <c r="F398" s="36">
        <f t="shared" si="24"/>
        <v>8.0389999999999997</v>
      </c>
      <c r="G398" s="37">
        <f t="shared" si="25"/>
        <v>507</v>
      </c>
      <c r="H398" s="38" t="str">
        <f t="shared" si="26"/>
        <v>Tecoma</v>
      </c>
      <c r="I398" s="36">
        <f t="shared" si="27"/>
        <v>27</v>
      </c>
      <c r="J398" s="58"/>
      <c r="K398" s="58"/>
      <c r="L398" s="58"/>
      <c r="M398" s="58"/>
    </row>
    <row r="399" spans="2:13" x14ac:dyDescent="0.45">
      <c r="B399" s="40">
        <v>391</v>
      </c>
      <c r="C399" s="41" t="s">
        <v>678</v>
      </c>
      <c r="D399" s="49">
        <f>VLOOKUP($B399,'Suburbs Social H 2021'!$A$5:$PW$5312,'Metro Suburbs'!$Q$4)</f>
        <v>30</v>
      </c>
      <c r="E399" s="60"/>
      <c r="F399" s="36">
        <f t="shared" si="24"/>
        <v>30.039100000000001</v>
      </c>
      <c r="G399" s="37">
        <f t="shared" si="25"/>
        <v>381</v>
      </c>
      <c r="H399" s="38" t="str">
        <f t="shared" si="26"/>
        <v>Scoresby</v>
      </c>
      <c r="I399" s="36">
        <f t="shared" si="27"/>
        <v>27</v>
      </c>
      <c r="J399" s="58"/>
      <c r="K399" s="58"/>
      <c r="L399" s="58"/>
      <c r="M399" s="58"/>
    </row>
    <row r="400" spans="2:13" x14ac:dyDescent="0.45">
      <c r="B400" s="40">
        <v>392</v>
      </c>
      <c r="C400" s="41" t="s">
        <v>446</v>
      </c>
      <c r="D400" s="49">
        <f>VLOOKUP($B400,'Suburbs Social H 2021'!$A$5:$PW$5312,'Metro Suburbs'!$Q$4)</f>
        <v>524</v>
      </c>
      <c r="E400" s="60"/>
      <c r="F400" s="36">
        <f t="shared" si="24"/>
        <v>524.03920000000005</v>
      </c>
      <c r="G400" s="37">
        <f t="shared" si="25"/>
        <v>34</v>
      </c>
      <c r="H400" s="38" t="str">
        <f t="shared" si="26"/>
        <v>Maribyrnong</v>
      </c>
      <c r="I400" s="36">
        <f t="shared" si="27"/>
        <v>27</v>
      </c>
      <c r="J400" s="58"/>
      <c r="K400" s="58"/>
      <c r="L400" s="58"/>
      <c r="M400" s="58"/>
    </row>
    <row r="401" spans="2:13" x14ac:dyDescent="0.45">
      <c r="B401" s="40">
        <v>393</v>
      </c>
      <c r="C401" s="41" t="s">
        <v>679</v>
      </c>
      <c r="D401" s="49">
        <f>VLOOKUP($B401,'Suburbs Social H 2021'!$A$5:$PW$5312,'Metro Suburbs'!$Q$4)</f>
        <v>10</v>
      </c>
      <c r="E401" s="60"/>
      <c r="F401" s="36">
        <f t="shared" si="24"/>
        <v>10.039300000000001</v>
      </c>
      <c r="G401" s="37">
        <f t="shared" si="25"/>
        <v>494</v>
      </c>
      <c r="H401" s="38" t="str">
        <f t="shared" si="26"/>
        <v>Lake Gardens</v>
      </c>
      <c r="I401" s="36">
        <f t="shared" si="27"/>
        <v>27</v>
      </c>
      <c r="J401" s="58"/>
      <c r="K401" s="58"/>
      <c r="L401" s="58"/>
      <c r="M401" s="58"/>
    </row>
    <row r="402" spans="2:13" x14ac:dyDescent="0.45">
      <c r="B402" s="40">
        <v>394</v>
      </c>
      <c r="C402" s="41" t="s">
        <v>815</v>
      </c>
      <c r="D402" s="49">
        <f>VLOOKUP($B402,'Suburbs Social H 2021'!$A$5:$PW$5312,'Metro Suburbs'!$Q$4)</f>
        <v>237</v>
      </c>
      <c r="E402" s="60"/>
      <c r="F402" s="36">
        <f t="shared" si="24"/>
        <v>237.0394</v>
      </c>
      <c r="G402" s="37">
        <f t="shared" si="25"/>
        <v>117</v>
      </c>
      <c r="H402" s="38" t="str">
        <f t="shared" si="26"/>
        <v>Harkness</v>
      </c>
      <c r="I402" s="36">
        <f t="shared" si="27"/>
        <v>27</v>
      </c>
      <c r="J402" s="58"/>
      <c r="K402" s="58"/>
      <c r="L402" s="58"/>
      <c r="M402" s="58"/>
    </row>
    <row r="403" spans="2:13" x14ac:dyDescent="0.45">
      <c r="B403" s="40">
        <v>395</v>
      </c>
      <c r="C403" s="41" t="s">
        <v>447</v>
      </c>
      <c r="D403" s="49">
        <f>VLOOKUP($B403,'Suburbs Social H 2021'!$A$5:$PW$5312,'Metro Suburbs'!$Q$4)</f>
        <v>218</v>
      </c>
      <c r="E403" s="60"/>
      <c r="F403" s="36">
        <f t="shared" si="24"/>
        <v>218.0395</v>
      </c>
      <c r="G403" s="37">
        <f t="shared" si="25"/>
        <v>124</v>
      </c>
      <c r="H403" s="38" t="str">
        <f t="shared" si="26"/>
        <v>Trafalgar</v>
      </c>
      <c r="I403" s="36">
        <f t="shared" si="27"/>
        <v>26</v>
      </c>
      <c r="J403" s="58"/>
      <c r="K403" s="58"/>
      <c r="L403" s="58"/>
      <c r="M403" s="58"/>
    </row>
    <row r="404" spans="2:13" x14ac:dyDescent="0.45">
      <c r="B404" s="40">
        <v>396</v>
      </c>
      <c r="C404" s="41" t="s">
        <v>816</v>
      </c>
      <c r="D404" s="49">
        <f>VLOOKUP($B404,'Suburbs Social H 2021'!$A$5:$PW$5312,'Metro Suburbs'!$Q$4)</f>
        <v>727</v>
      </c>
      <c r="E404" s="60"/>
      <c r="F404" s="36">
        <f t="shared" si="24"/>
        <v>727.03959999999995</v>
      </c>
      <c r="G404" s="37">
        <f t="shared" si="25"/>
        <v>18</v>
      </c>
      <c r="H404" s="38" t="str">
        <f t="shared" si="26"/>
        <v>Toorloo Arm</v>
      </c>
      <c r="I404" s="36">
        <f t="shared" si="27"/>
        <v>26</v>
      </c>
      <c r="J404" s="58"/>
      <c r="K404" s="58"/>
      <c r="L404" s="58"/>
      <c r="M404" s="58"/>
    </row>
    <row r="405" spans="2:13" x14ac:dyDescent="0.45">
      <c r="B405" s="40">
        <v>397</v>
      </c>
      <c r="C405" s="41" t="s">
        <v>449</v>
      </c>
      <c r="D405" s="49">
        <f>VLOOKUP($B405,'Suburbs Social H 2021'!$A$5:$PW$5312,'Metro Suburbs'!$Q$4)</f>
        <v>69</v>
      </c>
      <c r="E405" s="60"/>
      <c r="F405" s="36">
        <f t="shared" si="24"/>
        <v>69.039699999999996</v>
      </c>
      <c r="G405" s="37">
        <f t="shared" si="25"/>
        <v>291</v>
      </c>
      <c r="H405" s="38" t="str">
        <f t="shared" si="26"/>
        <v>Manifold Heights</v>
      </c>
      <c r="I405" s="36">
        <f t="shared" si="27"/>
        <v>26</v>
      </c>
      <c r="J405" s="58"/>
      <c r="K405" s="58"/>
      <c r="L405" s="58"/>
      <c r="M405" s="58"/>
    </row>
    <row r="406" spans="2:13" x14ac:dyDescent="0.45">
      <c r="B406" s="40">
        <v>398</v>
      </c>
      <c r="C406" s="41" t="s">
        <v>681</v>
      </c>
      <c r="D406" s="49">
        <f>VLOOKUP($B406,'Suburbs Social H 2021'!$A$5:$PW$5312,'Metro Suburbs'!$Q$4)</f>
        <v>22</v>
      </c>
      <c r="E406" s="60"/>
      <c r="F406" s="36">
        <f t="shared" si="24"/>
        <v>22.0398</v>
      </c>
      <c r="G406" s="37">
        <f t="shared" si="25"/>
        <v>415</v>
      </c>
      <c r="H406" s="38" t="str">
        <f t="shared" si="26"/>
        <v>Kialla</v>
      </c>
      <c r="I406" s="36">
        <f t="shared" si="27"/>
        <v>26</v>
      </c>
      <c r="J406" s="58"/>
      <c r="K406" s="58"/>
      <c r="L406" s="58"/>
      <c r="M406" s="58"/>
    </row>
    <row r="407" spans="2:13" x14ac:dyDescent="0.45">
      <c r="B407" s="40">
        <v>399</v>
      </c>
      <c r="C407" s="41" t="s">
        <v>682</v>
      </c>
      <c r="D407" s="49">
        <f>VLOOKUP($B407,'Suburbs Social H 2021'!$A$5:$PW$5312,'Metro Suburbs'!$Q$4)</f>
        <v>7</v>
      </c>
      <c r="E407" s="60"/>
      <c r="F407" s="36">
        <f t="shared" si="24"/>
        <v>7.0399000000000003</v>
      </c>
      <c r="G407" s="37">
        <f t="shared" si="25"/>
        <v>523</v>
      </c>
      <c r="H407" s="38" t="str">
        <f t="shared" si="26"/>
        <v>Wy Yung</v>
      </c>
      <c r="I407" s="36">
        <f t="shared" si="27"/>
        <v>25</v>
      </c>
      <c r="J407" s="58"/>
      <c r="K407" s="58"/>
      <c r="L407" s="58"/>
      <c r="M407" s="58"/>
    </row>
    <row r="408" spans="2:13" x14ac:dyDescent="0.45">
      <c r="B408" s="40">
        <v>400</v>
      </c>
      <c r="C408" s="41" t="s">
        <v>683</v>
      </c>
      <c r="D408" s="49">
        <f>VLOOKUP($B408,'Suburbs Social H 2021'!$A$5:$PW$5312,'Metro Suburbs'!$Q$4)</f>
        <v>22</v>
      </c>
      <c r="E408" s="60"/>
      <c r="F408" s="36">
        <f t="shared" si="24"/>
        <v>22.04</v>
      </c>
      <c r="G408" s="37">
        <f t="shared" si="25"/>
        <v>414</v>
      </c>
      <c r="H408" s="38" t="str">
        <f t="shared" si="26"/>
        <v>The Basin</v>
      </c>
      <c r="I408" s="36">
        <f t="shared" si="27"/>
        <v>25</v>
      </c>
      <c r="J408" s="58"/>
      <c r="K408" s="58"/>
      <c r="L408" s="58"/>
      <c r="M408" s="58"/>
    </row>
    <row r="409" spans="2:13" x14ac:dyDescent="0.45">
      <c r="B409" s="40">
        <v>401</v>
      </c>
      <c r="C409" s="41" t="s">
        <v>684</v>
      </c>
      <c r="D409" s="49">
        <f>VLOOKUP($B409,'Suburbs Social H 2021'!$A$5:$PW$5312,'Metro Suburbs'!$Q$4)</f>
        <v>61</v>
      </c>
      <c r="E409" s="60"/>
      <c r="F409" s="36">
        <f t="shared" si="24"/>
        <v>61.040100000000002</v>
      </c>
      <c r="G409" s="37">
        <f t="shared" si="25"/>
        <v>306</v>
      </c>
      <c r="H409" s="38" t="str">
        <f t="shared" si="26"/>
        <v>Koo Wee Rup</v>
      </c>
      <c r="I409" s="36">
        <f t="shared" si="27"/>
        <v>25</v>
      </c>
      <c r="J409" s="58"/>
      <c r="K409" s="58"/>
      <c r="L409" s="58"/>
      <c r="M409" s="58"/>
    </row>
    <row r="410" spans="2:13" x14ac:dyDescent="0.45">
      <c r="B410" s="40">
        <v>402</v>
      </c>
      <c r="C410" s="41" t="s">
        <v>685</v>
      </c>
      <c r="D410" s="49">
        <f>VLOOKUP($B410,'Suburbs Social H 2021'!$A$5:$PW$5312,'Metro Suburbs'!$Q$4)</f>
        <v>139</v>
      </c>
      <c r="E410" s="60"/>
      <c r="F410" s="36">
        <f t="shared" si="24"/>
        <v>139.0402</v>
      </c>
      <c r="G410" s="37">
        <f t="shared" si="25"/>
        <v>173</v>
      </c>
      <c r="H410" s="38" t="str">
        <f t="shared" si="26"/>
        <v>Badger Creek</v>
      </c>
      <c r="I410" s="36">
        <f t="shared" si="27"/>
        <v>25</v>
      </c>
      <c r="J410" s="58"/>
      <c r="K410" s="58"/>
      <c r="L410" s="58"/>
      <c r="M410" s="58"/>
    </row>
    <row r="411" spans="2:13" x14ac:dyDescent="0.45">
      <c r="B411" s="40">
        <v>403</v>
      </c>
      <c r="C411" s="41" t="s">
        <v>817</v>
      </c>
      <c r="D411" s="49">
        <f>VLOOKUP($B411,'Suburbs Social H 2021'!$A$5:$PW$5312,'Metro Suburbs'!$Q$4)</f>
        <v>1049</v>
      </c>
      <c r="E411" s="60"/>
      <c r="F411" s="36">
        <f t="shared" si="24"/>
        <v>1049.0402999999999</v>
      </c>
      <c r="G411" s="37">
        <f t="shared" si="25"/>
        <v>4</v>
      </c>
      <c r="H411" s="38" t="str">
        <f t="shared" si="26"/>
        <v>Shepparton North</v>
      </c>
      <c r="I411" s="36">
        <f t="shared" si="27"/>
        <v>24</v>
      </c>
      <c r="J411" s="58"/>
      <c r="K411" s="58"/>
      <c r="L411" s="58"/>
      <c r="M411" s="58"/>
    </row>
    <row r="412" spans="2:13" x14ac:dyDescent="0.45">
      <c r="B412" s="40">
        <v>404</v>
      </c>
      <c r="C412" s="41" t="s">
        <v>818</v>
      </c>
      <c r="D412" s="49">
        <f>VLOOKUP($B412,'Suburbs Social H 2021'!$A$5:$PW$5312,'Metro Suburbs'!$Q$4)</f>
        <v>1153</v>
      </c>
      <c r="E412" s="60"/>
      <c r="F412" s="36">
        <f t="shared" si="24"/>
        <v>1153.0404000000001</v>
      </c>
      <c r="G412" s="37">
        <f t="shared" si="25"/>
        <v>2</v>
      </c>
      <c r="H412" s="38" t="str">
        <f t="shared" si="26"/>
        <v>Patterson Lakes</v>
      </c>
      <c r="I412" s="36">
        <f t="shared" si="27"/>
        <v>24</v>
      </c>
      <c r="J412" s="58"/>
      <c r="K412" s="58"/>
      <c r="L412" s="58"/>
      <c r="M412" s="58"/>
    </row>
    <row r="413" spans="2:13" x14ac:dyDescent="0.45">
      <c r="B413" s="40">
        <v>405</v>
      </c>
      <c r="C413" s="41" t="s">
        <v>819</v>
      </c>
      <c r="D413" s="49">
        <f>VLOOKUP($B413,'Suburbs Social H 2021'!$A$5:$PW$5312,'Metro Suburbs'!$Q$4)</f>
        <v>299</v>
      </c>
      <c r="E413" s="60"/>
      <c r="F413" s="36">
        <f t="shared" si="24"/>
        <v>299.04050000000001</v>
      </c>
      <c r="G413" s="37">
        <f t="shared" si="25"/>
        <v>82</v>
      </c>
      <c r="H413" s="38" t="str">
        <f t="shared" si="26"/>
        <v>Oak Park</v>
      </c>
      <c r="I413" s="36">
        <f t="shared" si="27"/>
        <v>24</v>
      </c>
      <c r="J413" s="58"/>
      <c r="K413" s="58"/>
      <c r="L413" s="58"/>
      <c r="M413" s="58"/>
    </row>
    <row r="414" spans="2:13" x14ac:dyDescent="0.45">
      <c r="B414" s="40">
        <v>406</v>
      </c>
      <c r="C414" s="41" t="s">
        <v>453</v>
      </c>
      <c r="D414" s="49">
        <f>VLOOKUP($B414,'Suburbs Social H 2021'!$A$5:$PW$5312,'Metro Suburbs'!$Q$4)</f>
        <v>77</v>
      </c>
      <c r="E414" s="60"/>
      <c r="F414" s="36">
        <f t="shared" si="24"/>
        <v>77.040599999999998</v>
      </c>
      <c r="G414" s="37">
        <f t="shared" si="25"/>
        <v>278</v>
      </c>
      <c r="H414" s="38" t="str">
        <f t="shared" si="26"/>
        <v>Nathalia</v>
      </c>
      <c r="I414" s="36">
        <f t="shared" si="27"/>
        <v>24</v>
      </c>
      <c r="J414" s="58"/>
      <c r="K414" s="58"/>
      <c r="L414" s="58"/>
      <c r="M414" s="58"/>
    </row>
    <row r="415" spans="2:13" x14ac:dyDescent="0.45">
      <c r="B415" s="40">
        <v>407</v>
      </c>
      <c r="C415" s="41" t="s">
        <v>454</v>
      </c>
      <c r="D415" s="49">
        <f>VLOOKUP($B415,'Suburbs Social H 2021'!$A$5:$PW$5312,'Metro Suburbs'!$Q$4)</f>
        <v>16</v>
      </c>
      <c r="E415" s="60"/>
      <c r="F415" s="36">
        <f t="shared" si="24"/>
        <v>16.040700000000001</v>
      </c>
      <c r="G415" s="37">
        <f t="shared" si="25"/>
        <v>446</v>
      </c>
      <c r="H415" s="38" t="str">
        <f t="shared" si="26"/>
        <v>Eureka</v>
      </c>
      <c r="I415" s="36">
        <f t="shared" si="27"/>
        <v>24</v>
      </c>
      <c r="J415" s="58"/>
      <c r="K415" s="58"/>
      <c r="L415" s="58"/>
      <c r="M415" s="58"/>
    </row>
    <row r="416" spans="2:13" x14ac:dyDescent="0.45">
      <c r="B416" s="40">
        <v>408</v>
      </c>
      <c r="C416" s="41" t="s">
        <v>455</v>
      </c>
      <c r="D416" s="49">
        <f>VLOOKUP($B416,'Suburbs Social H 2021'!$A$5:$PW$5312,'Metro Suburbs'!$Q$4)</f>
        <v>8</v>
      </c>
      <c r="E416" s="60"/>
      <c r="F416" s="36">
        <f t="shared" si="24"/>
        <v>8.0408000000000008</v>
      </c>
      <c r="G416" s="37">
        <f t="shared" si="25"/>
        <v>506</v>
      </c>
      <c r="H416" s="38" t="str">
        <f t="shared" si="26"/>
        <v>Winchelsea</v>
      </c>
      <c r="I416" s="36">
        <f t="shared" si="27"/>
        <v>23</v>
      </c>
      <c r="J416" s="58"/>
      <c r="K416" s="58"/>
      <c r="L416" s="58"/>
      <c r="M416" s="58"/>
    </row>
    <row r="417" spans="2:13" x14ac:dyDescent="0.45">
      <c r="B417" s="40">
        <v>409</v>
      </c>
      <c r="C417" s="41" t="s">
        <v>686</v>
      </c>
      <c r="D417" s="49">
        <f>VLOOKUP($B417,'Suburbs Social H 2021'!$A$5:$PW$5312,'Metro Suburbs'!$Q$4)</f>
        <v>128</v>
      </c>
      <c r="E417" s="60"/>
      <c r="F417" s="36">
        <f t="shared" si="24"/>
        <v>128.04089999999999</v>
      </c>
      <c r="G417" s="37">
        <f t="shared" si="25"/>
        <v>187</v>
      </c>
      <c r="H417" s="38" t="str">
        <f t="shared" si="26"/>
        <v>Warracknabeal</v>
      </c>
      <c r="I417" s="36">
        <f t="shared" si="27"/>
        <v>23</v>
      </c>
      <c r="J417" s="58"/>
      <c r="K417" s="58"/>
      <c r="L417" s="58"/>
      <c r="M417" s="58"/>
    </row>
    <row r="418" spans="2:13" x14ac:dyDescent="0.45">
      <c r="B418" s="40">
        <v>410</v>
      </c>
      <c r="C418" s="41" t="s">
        <v>820</v>
      </c>
      <c r="D418" s="49">
        <f>VLOOKUP($B418,'Suburbs Social H 2021'!$A$5:$PW$5312,'Metro Suburbs'!$Q$4)</f>
        <v>49</v>
      </c>
      <c r="E418" s="60"/>
      <c r="F418" s="36">
        <f t="shared" si="24"/>
        <v>49.040999999999997</v>
      </c>
      <c r="G418" s="37">
        <f t="shared" si="25"/>
        <v>329</v>
      </c>
      <c r="H418" s="38" t="str">
        <f t="shared" si="26"/>
        <v>Soldiers Hill</v>
      </c>
      <c r="I418" s="36">
        <f t="shared" si="27"/>
        <v>23</v>
      </c>
      <c r="J418" s="58"/>
      <c r="K418" s="58"/>
      <c r="L418" s="58"/>
      <c r="M418" s="58"/>
    </row>
    <row r="419" spans="2:13" x14ac:dyDescent="0.45">
      <c r="B419" s="40">
        <v>411</v>
      </c>
      <c r="C419" s="41" t="s">
        <v>456</v>
      </c>
      <c r="D419" s="49">
        <f>VLOOKUP($B419,'Suburbs Social H 2021'!$A$5:$PW$5312,'Metro Suburbs'!$Q$4)</f>
        <v>19</v>
      </c>
      <c r="E419" s="60"/>
      <c r="F419" s="36">
        <f t="shared" si="24"/>
        <v>19.0411</v>
      </c>
      <c r="G419" s="37">
        <f t="shared" si="25"/>
        <v>429</v>
      </c>
      <c r="H419" s="38" t="str">
        <f t="shared" si="26"/>
        <v>Mitchell Park</v>
      </c>
      <c r="I419" s="36">
        <f t="shared" si="27"/>
        <v>23</v>
      </c>
      <c r="J419" s="58"/>
      <c r="K419" s="58"/>
      <c r="L419" s="58"/>
      <c r="M419" s="58"/>
    </row>
    <row r="420" spans="2:13" x14ac:dyDescent="0.45">
      <c r="B420" s="40">
        <v>412</v>
      </c>
      <c r="C420" s="41" t="s">
        <v>457</v>
      </c>
      <c r="D420" s="49">
        <f>VLOOKUP($B420,'Suburbs Social H 2021'!$A$5:$PW$5312,'Metro Suburbs'!$Q$4)</f>
        <v>14</v>
      </c>
      <c r="E420" s="60"/>
      <c r="F420" s="36">
        <f t="shared" si="24"/>
        <v>14.0412</v>
      </c>
      <c r="G420" s="37">
        <f t="shared" si="25"/>
        <v>453</v>
      </c>
      <c r="H420" s="38" t="str">
        <f t="shared" si="26"/>
        <v>Kingsbury</v>
      </c>
      <c r="I420" s="36">
        <f t="shared" si="27"/>
        <v>23</v>
      </c>
      <c r="J420" s="58"/>
      <c r="K420" s="58"/>
      <c r="L420" s="58"/>
      <c r="M420" s="58"/>
    </row>
    <row r="421" spans="2:13" x14ac:dyDescent="0.45">
      <c r="B421" s="40">
        <v>413</v>
      </c>
      <c r="C421" s="41" t="s">
        <v>458</v>
      </c>
      <c r="D421" s="49">
        <f>VLOOKUP($B421,'Suburbs Social H 2021'!$A$5:$PW$5312,'Metro Suburbs'!$Q$4)</f>
        <v>156</v>
      </c>
      <c r="E421" s="60"/>
      <c r="F421" s="36">
        <f t="shared" si="24"/>
        <v>156.04130000000001</v>
      </c>
      <c r="G421" s="37">
        <f t="shared" si="25"/>
        <v>159</v>
      </c>
      <c r="H421" s="38" t="str">
        <f t="shared" si="26"/>
        <v>Hurstbridge</v>
      </c>
      <c r="I421" s="36">
        <f t="shared" si="27"/>
        <v>23</v>
      </c>
      <c r="J421" s="58"/>
      <c r="K421" s="58"/>
      <c r="L421" s="58"/>
      <c r="M421" s="58"/>
    </row>
    <row r="422" spans="2:13" x14ac:dyDescent="0.45">
      <c r="B422" s="40">
        <v>414</v>
      </c>
      <c r="C422" s="41" t="s">
        <v>459</v>
      </c>
      <c r="D422" s="49">
        <f>VLOOKUP($B422,'Suburbs Social H 2021'!$A$5:$PW$5312,'Metro Suburbs'!$Q$4)</f>
        <v>102</v>
      </c>
      <c r="E422" s="60"/>
      <c r="F422" s="36">
        <f t="shared" si="24"/>
        <v>102.0414</v>
      </c>
      <c r="G422" s="37">
        <f t="shared" si="25"/>
        <v>226</v>
      </c>
      <c r="H422" s="38" t="str">
        <f t="shared" si="26"/>
        <v>Quarry Hill</v>
      </c>
      <c r="I422" s="36">
        <f t="shared" si="27"/>
        <v>22</v>
      </c>
      <c r="J422" s="58"/>
      <c r="K422" s="58"/>
      <c r="L422" s="58"/>
      <c r="M422" s="58"/>
    </row>
    <row r="423" spans="2:13" x14ac:dyDescent="0.45">
      <c r="B423" s="40">
        <v>415</v>
      </c>
      <c r="C423" s="41" t="s">
        <v>460</v>
      </c>
      <c r="D423" s="49">
        <f>VLOOKUP($B423,'Suburbs Social H 2021'!$A$5:$PW$5312,'Metro Suburbs'!$Q$4)</f>
        <v>66</v>
      </c>
      <c r="E423" s="60"/>
      <c r="F423" s="36">
        <f t="shared" si="24"/>
        <v>66.041499999999999</v>
      </c>
      <c r="G423" s="37">
        <f t="shared" si="25"/>
        <v>298</v>
      </c>
      <c r="H423" s="38" t="str">
        <f t="shared" si="26"/>
        <v>Puckapunyal</v>
      </c>
      <c r="I423" s="36">
        <f t="shared" si="27"/>
        <v>22</v>
      </c>
      <c r="J423" s="58"/>
      <c r="K423" s="58"/>
      <c r="L423" s="58"/>
      <c r="M423" s="58"/>
    </row>
    <row r="424" spans="2:13" x14ac:dyDescent="0.45">
      <c r="B424" s="40">
        <v>416</v>
      </c>
      <c r="C424" s="41" t="s">
        <v>688</v>
      </c>
      <c r="D424" s="49">
        <f>VLOOKUP($B424,'Suburbs Social H 2021'!$A$5:$PW$5312,'Metro Suburbs'!$Q$4)</f>
        <v>45</v>
      </c>
      <c r="E424" s="60"/>
      <c r="F424" s="36">
        <f t="shared" si="24"/>
        <v>45.041600000000003</v>
      </c>
      <c r="G424" s="37">
        <f t="shared" si="25"/>
        <v>341</v>
      </c>
      <c r="H424" s="38" t="str">
        <f t="shared" si="26"/>
        <v>Numurkah</v>
      </c>
      <c r="I424" s="36">
        <f t="shared" si="27"/>
        <v>22</v>
      </c>
      <c r="J424" s="58"/>
      <c r="K424" s="58"/>
      <c r="L424" s="58"/>
      <c r="M424" s="58"/>
    </row>
    <row r="425" spans="2:13" x14ac:dyDescent="0.45">
      <c r="B425" s="40">
        <v>417</v>
      </c>
      <c r="C425" s="41" t="s">
        <v>689</v>
      </c>
      <c r="D425" s="49">
        <f>VLOOKUP($B425,'Suburbs Social H 2021'!$A$5:$PW$5312,'Metro Suburbs'!$Q$4)</f>
        <v>250</v>
      </c>
      <c r="E425" s="60"/>
      <c r="F425" s="36">
        <f t="shared" si="24"/>
        <v>250.04169999999999</v>
      </c>
      <c r="G425" s="37">
        <f t="shared" si="25"/>
        <v>109</v>
      </c>
      <c r="H425" s="38" t="str">
        <f t="shared" si="26"/>
        <v>Wheelers Hill</v>
      </c>
      <c r="I425" s="36">
        <f t="shared" si="27"/>
        <v>21</v>
      </c>
      <c r="J425" s="58"/>
      <c r="K425" s="58"/>
      <c r="L425" s="58"/>
      <c r="M425" s="58"/>
    </row>
    <row r="426" spans="2:13" x14ac:dyDescent="0.45">
      <c r="B426" s="40">
        <v>418</v>
      </c>
      <c r="C426" s="41" t="s">
        <v>821</v>
      </c>
      <c r="D426" s="49">
        <f>VLOOKUP($B426,'Suburbs Social H 2021'!$A$5:$PW$5312,'Metro Suburbs'!$Q$4)</f>
        <v>99</v>
      </c>
      <c r="E426" s="60"/>
      <c r="F426" s="36">
        <f t="shared" si="24"/>
        <v>99.041799999999995</v>
      </c>
      <c r="G426" s="37">
        <f t="shared" si="25"/>
        <v>231</v>
      </c>
      <c r="H426" s="38" t="str">
        <f t="shared" si="26"/>
        <v>Sydenham</v>
      </c>
      <c r="I426" s="36">
        <f t="shared" si="27"/>
        <v>21</v>
      </c>
      <c r="J426" s="58"/>
      <c r="K426" s="58"/>
      <c r="L426" s="58"/>
      <c r="M426" s="58"/>
    </row>
    <row r="427" spans="2:13" x14ac:dyDescent="0.45">
      <c r="B427" s="40">
        <v>419</v>
      </c>
      <c r="C427" s="41" t="s">
        <v>462</v>
      </c>
      <c r="D427" s="49">
        <f>VLOOKUP($B427,'Suburbs Social H 2021'!$A$5:$PW$5312,'Metro Suburbs'!$Q$4)</f>
        <v>27</v>
      </c>
      <c r="E427" s="60"/>
      <c r="F427" s="36">
        <f t="shared" si="24"/>
        <v>27.041899999999998</v>
      </c>
      <c r="G427" s="37">
        <f t="shared" si="25"/>
        <v>391</v>
      </c>
      <c r="H427" s="38" t="str">
        <f t="shared" si="26"/>
        <v>Malvern</v>
      </c>
      <c r="I427" s="36">
        <f t="shared" si="27"/>
        <v>21</v>
      </c>
      <c r="J427" s="58"/>
      <c r="K427" s="58"/>
      <c r="L427" s="58"/>
      <c r="M427" s="58"/>
    </row>
    <row r="428" spans="2:13" x14ac:dyDescent="0.45">
      <c r="B428" s="40">
        <v>420</v>
      </c>
      <c r="C428" s="41" t="s">
        <v>463</v>
      </c>
      <c r="D428" s="49">
        <f>VLOOKUP($B428,'Suburbs Social H 2021'!$A$5:$PW$5312,'Metro Suburbs'!$Q$4)</f>
        <v>17</v>
      </c>
      <c r="E428" s="60"/>
      <c r="F428" s="36">
        <f t="shared" si="24"/>
        <v>17.042000000000002</v>
      </c>
      <c r="G428" s="37">
        <f t="shared" si="25"/>
        <v>441</v>
      </c>
      <c r="H428" s="38" t="str">
        <f t="shared" si="26"/>
        <v>Ironbark</v>
      </c>
      <c r="I428" s="36">
        <f t="shared" si="27"/>
        <v>21</v>
      </c>
      <c r="J428" s="58"/>
      <c r="K428" s="58"/>
      <c r="L428" s="58"/>
      <c r="M428" s="58"/>
    </row>
    <row r="429" spans="2:13" x14ac:dyDescent="0.45">
      <c r="B429" s="40">
        <v>421</v>
      </c>
      <c r="C429" s="41" t="s">
        <v>822</v>
      </c>
      <c r="D429" s="49">
        <f>VLOOKUP($B429,'Suburbs Social H 2021'!$A$5:$PW$5312,'Metro Suburbs'!$Q$4)</f>
        <v>277</v>
      </c>
      <c r="E429" s="60"/>
      <c r="F429" s="36">
        <f t="shared" si="24"/>
        <v>277.0421</v>
      </c>
      <c r="G429" s="37">
        <f t="shared" si="25"/>
        <v>94</v>
      </c>
      <c r="H429" s="38" t="str">
        <f t="shared" si="26"/>
        <v>Golden Point</v>
      </c>
      <c r="I429" s="36">
        <f t="shared" si="27"/>
        <v>21</v>
      </c>
      <c r="J429" s="58"/>
      <c r="K429" s="58"/>
      <c r="L429" s="58"/>
      <c r="M429" s="58"/>
    </row>
    <row r="430" spans="2:13" x14ac:dyDescent="0.45">
      <c r="B430" s="40">
        <v>422</v>
      </c>
      <c r="C430" s="41" t="s">
        <v>823</v>
      </c>
      <c r="D430" s="49">
        <f>VLOOKUP($B430,'Suburbs Social H 2021'!$A$5:$PW$5312,'Metro Suburbs'!$Q$4)</f>
        <v>291</v>
      </c>
      <c r="E430" s="60"/>
      <c r="F430" s="36">
        <f t="shared" si="24"/>
        <v>291.04219999999998</v>
      </c>
      <c r="G430" s="37">
        <f t="shared" si="25"/>
        <v>87</v>
      </c>
      <c r="H430" s="38" t="str">
        <f t="shared" si="26"/>
        <v>Baranduda</v>
      </c>
      <c r="I430" s="36">
        <f t="shared" si="27"/>
        <v>21</v>
      </c>
      <c r="J430" s="58"/>
      <c r="K430" s="58"/>
      <c r="L430" s="58"/>
      <c r="M430" s="58"/>
    </row>
    <row r="431" spans="2:13" x14ac:dyDescent="0.45">
      <c r="B431" s="40">
        <v>423</v>
      </c>
      <c r="C431" s="41" t="s">
        <v>824</v>
      </c>
      <c r="D431" s="49">
        <f>VLOOKUP($B431,'Suburbs Social H 2021'!$A$5:$PW$5312,'Metro Suburbs'!$Q$4)</f>
        <v>88</v>
      </c>
      <c r="E431" s="60"/>
      <c r="F431" s="36">
        <f t="shared" si="24"/>
        <v>88.042299999999997</v>
      </c>
      <c r="G431" s="37">
        <f t="shared" si="25"/>
        <v>257</v>
      </c>
      <c r="H431" s="38" t="str">
        <f t="shared" si="26"/>
        <v>Spotswood</v>
      </c>
      <c r="I431" s="36">
        <f t="shared" si="27"/>
        <v>20</v>
      </c>
      <c r="J431" s="58"/>
      <c r="K431" s="58"/>
      <c r="L431" s="58"/>
      <c r="M431" s="58"/>
    </row>
    <row r="432" spans="2:13" x14ac:dyDescent="0.45">
      <c r="B432" s="40">
        <v>424</v>
      </c>
      <c r="C432" s="41" t="s">
        <v>825</v>
      </c>
      <c r="D432" s="49">
        <f>VLOOKUP($B432,'Suburbs Social H 2021'!$A$5:$PW$5312,'Metro Suburbs'!$Q$4)</f>
        <v>232</v>
      </c>
      <c r="E432" s="60"/>
      <c r="F432" s="36">
        <f t="shared" si="24"/>
        <v>232.04239999999999</v>
      </c>
      <c r="G432" s="37">
        <f t="shared" si="25"/>
        <v>119</v>
      </c>
      <c r="H432" s="38" t="str">
        <f t="shared" si="26"/>
        <v>Notting Hill</v>
      </c>
      <c r="I432" s="36">
        <f t="shared" si="27"/>
        <v>20</v>
      </c>
      <c r="J432" s="58"/>
      <c r="K432" s="58"/>
      <c r="L432" s="58"/>
      <c r="M432" s="58"/>
    </row>
    <row r="433" spans="2:13" x14ac:dyDescent="0.45">
      <c r="B433" s="40">
        <v>425</v>
      </c>
      <c r="C433" s="41" t="s">
        <v>692</v>
      </c>
      <c r="D433" s="49">
        <f>VLOOKUP($B433,'Suburbs Social H 2021'!$A$5:$PW$5312,'Metro Suburbs'!$Q$4)</f>
        <v>781</v>
      </c>
      <c r="E433" s="60"/>
      <c r="F433" s="36">
        <f t="shared" si="24"/>
        <v>781.04250000000002</v>
      </c>
      <c r="G433" s="37">
        <f t="shared" si="25"/>
        <v>12</v>
      </c>
      <c r="H433" s="38" t="str">
        <f t="shared" si="26"/>
        <v>Montrose</v>
      </c>
      <c r="I433" s="36">
        <f t="shared" si="27"/>
        <v>20</v>
      </c>
      <c r="J433" s="58"/>
      <c r="K433" s="58"/>
      <c r="L433" s="58"/>
      <c r="M433" s="58"/>
    </row>
    <row r="434" spans="2:13" x14ac:dyDescent="0.45">
      <c r="B434" s="40">
        <v>426</v>
      </c>
      <c r="C434" s="41" t="s">
        <v>693</v>
      </c>
      <c r="D434" s="49">
        <f>VLOOKUP($B434,'Suburbs Social H 2021'!$A$5:$PW$5312,'Metro Suburbs'!$Q$4)</f>
        <v>24</v>
      </c>
      <c r="E434" s="60"/>
      <c r="F434" s="36">
        <f t="shared" si="24"/>
        <v>24.0426</v>
      </c>
      <c r="G434" s="37">
        <f t="shared" si="25"/>
        <v>403</v>
      </c>
      <c r="H434" s="38" t="str">
        <f t="shared" si="26"/>
        <v>Heathcote</v>
      </c>
      <c r="I434" s="36">
        <f t="shared" si="27"/>
        <v>20</v>
      </c>
      <c r="J434" s="58"/>
      <c r="K434" s="58"/>
      <c r="L434" s="58"/>
      <c r="M434" s="58"/>
    </row>
    <row r="435" spans="2:13" x14ac:dyDescent="0.45">
      <c r="B435" s="40">
        <v>427</v>
      </c>
      <c r="C435" s="41" t="s">
        <v>826</v>
      </c>
      <c r="D435" s="49">
        <f>VLOOKUP($B435,'Suburbs Social H 2021'!$A$5:$PW$5312,'Metro Suburbs'!$Q$4)</f>
        <v>7</v>
      </c>
      <c r="E435" s="60"/>
      <c r="F435" s="36">
        <f t="shared" si="24"/>
        <v>7.0427</v>
      </c>
      <c r="G435" s="37">
        <f t="shared" si="25"/>
        <v>522</v>
      </c>
      <c r="H435" s="38" t="str">
        <f t="shared" si="26"/>
        <v>Donvale</v>
      </c>
      <c r="I435" s="36">
        <f t="shared" si="27"/>
        <v>20</v>
      </c>
      <c r="J435" s="58"/>
      <c r="K435" s="58"/>
      <c r="L435" s="58"/>
      <c r="M435" s="58"/>
    </row>
    <row r="436" spans="2:13" x14ac:dyDescent="0.45">
      <c r="B436" s="40">
        <v>428</v>
      </c>
      <c r="C436" s="41" t="s">
        <v>827</v>
      </c>
      <c r="D436" s="49">
        <f>VLOOKUP($B436,'Suburbs Social H 2021'!$A$5:$PW$5312,'Metro Suburbs'!$Q$4)</f>
        <v>23</v>
      </c>
      <c r="E436" s="60"/>
      <c r="F436" s="36">
        <f t="shared" si="24"/>
        <v>23.0428</v>
      </c>
      <c r="G436" s="37">
        <f t="shared" si="25"/>
        <v>410</v>
      </c>
      <c r="H436" s="38" t="str">
        <f t="shared" si="26"/>
        <v>Wallan</v>
      </c>
      <c r="I436" s="36">
        <f t="shared" si="27"/>
        <v>19</v>
      </c>
      <c r="J436" s="58"/>
      <c r="K436" s="58"/>
      <c r="L436" s="58"/>
      <c r="M436" s="58"/>
    </row>
    <row r="437" spans="2:13" x14ac:dyDescent="0.45">
      <c r="B437" s="40">
        <v>429</v>
      </c>
      <c r="C437" s="41" t="s">
        <v>828</v>
      </c>
      <c r="D437" s="49">
        <f>VLOOKUP($B437,'Suburbs Social H 2021'!$A$5:$PW$5312,'Metro Suburbs'!$Q$4)</f>
        <v>39</v>
      </c>
      <c r="E437" s="60"/>
      <c r="F437" s="36">
        <f t="shared" si="24"/>
        <v>39.042900000000003</v>
      </c>
      <c r="G437" s="37">
        <f t="shared" si="25"/>
        <v>353</v>
      </c>
      <c r="H437" s="38" t="str">
        <f t="shared" si="26"/>
        <v>Romsey</v>
      </c>
      <c r="I437" s="36">
        <f t="shared" si="27"/>
        <v>19</v>
      </c>
      <c r="J437" s="58"/>
      <c r="K437" s="58"/>
      <c r="L437" s="58"/>
      <c r="M437" s="58"/>
    </row>
    <row r="438" spans="2:13" x14ac:dyDescent="0.45">
      <c r="B438" s="40">
        <v>430</v>
      </c>
      <c r="C438" s="41" t="s">
        <v>468</v>
      </c>
      <c r="D438" s="49">
        <f>VLOOKUP($B438,'Suburbs Social H 2021'!$A$5:$PW$5312,'Metro Suburbs'!$Q$4)</f>
        <v>13</v>
      </c>
      <c r="E438" s="60"/>
      <c r="F438" s="36">
        <f t="shared" si="24"/>
        <v>13.042999999999999</v>
      </c>
      <c r="G438" s="37">
        <f t="shared" si="25"/>
        <v>465</v>
      </c>
      <c r="H438" s="38" t="str">
        <f t="shared" si="26"/>
        <v>Pascoe Vale South</v>
      </c>
      <c r="I438" s="36">
        <f t="shared" si="27"/>
        <v>19</v>
      </c>
      <c r="J438" s="58"/>
      <c r="K438" s="58"/>
      <c r="L438" s="58"/>
      <c r="M438" s="58"/>
    </row>
    <row r="439" spans="2:13" x14ac:dyDescent="0.45">
      <c r="B439" s="40">
        <v>431</v>
      </c>
      <c r="C439" s="41" t="s">
        <v>469</v>
      </c>
      <c r="D439" s="49">
        <f>VLOOKUP($B439,'Suburbs Social H 2021'!$A$5:$PW$5312,'Metro Suburbs'!$Q$4)</f>
        <v>668</v>
      </c>
      <c r="E439" s="60"/>
      <c r="F439" s="36">
        <f t="shared" si="24"/>
        <v>668.04309999999998</v>
      </c>
      <c r="G439" s="37">
        <f t="shared" si="25"/>
        <v>21</v>
      </c>
      <c r="H439" s="38" t="str">
        <f t="shared" si="26"/>
        <v>Oakleigh East</v>
      </c>
      <c r="I439" s="36">
        <f t="shared" si="27"/>
        <v>19</v>
      </c>
      <c r="J439" s="58"/>
      <c r="K439" s="58"/>
      <c r="L439" s="58"/>
      <c r="M439" s="58"/>
    </row>
    <row r="440" spans="2:13" x14ac:dyDescent="0.45">
      <c r="B440" s="40">
        <v>432</v>
      </c>
      <c r="C440" s="41" t="s">
        <v>470</v>
      </c>
      <c r="D440" s="49">
        <f>VLOOKUP($B440,'Suburbs Social H 2021'!$A$5:$PW$5312,'Metro Suburbs'!$Q$4)</f>
        <v>42</v>
      </c>
      <c r="E440" s="60"/>
      <c r="F440" s="36">
        <f t="shared" si="24"/>
        <v>42.043199999999999</v>
      </c>
      <c r="G440" s="37">
        <f t="shared" si="25"/>
        <v>349</v>
      </c>
      <c r="H440" s="38" t="str">
        <f t="shared" si="26"/>
        <v>Mount Evelyn</v>
      </c>
      <c r="I440" s="36">
        <f t="shared" si="27"/>
        <v>19</v>
      </c>
      <c r="J440" s="58"/>
      <c r="K440" s="58"/>
      <c r="L440" s="58"/>
      <c r="M440" s="58"/>
    </row>
    <row r="441" spans="2:13" x14ac:dyDescent="0.45">
      <c r="B441" s="40">
        <v>433</v>
      </c>
      <c r="C441" s="41" t="s">
        <v>471</v>
      </c>
      <c r="D441" s="49">
        <f>VLOOKUP($B441,'Suburbs Social H 2021'!$A$5:$PW$5312,'Metro Suburbs'!$Q$4)</f>
        <v>555</v>
      </c>
      <c r="E441" s="60"/>
      <c r="F441" s="36">
        <f t="shared" si="24"/>
        <v>555.04330000000004</v>
      </c>
      <c r="G441" s="37">
        <f t="shared" si="25"/>
        <v>30</v>
      </c>
      <c r="H441" s="38" t="str">
        <f t="shared" si="26"/>
        <v>Eastwood</v>
      </c>
      <c r="I441" s="36">
        <f t="shared" si="27"/>
        <v>19</v>
      </c>
      <c r="J441" s="58"/>
      <c r="K441" s="58"/>
      <c r="L441" s="58"/>
      <c r="M441" s="58"/>
    </row>
    <row r="442" spans="2:13" x14ac:dyDescent="0.45">
      <c r="B442" s="40">
        <v>434</v>
      </c>
      <c r="C442" s="41" t="s">
        <v>472</v>
      </c>
      <c r="D442" s="49">
        <f>VLOOKUP($B442,'Suburbs Social H 2021'!$A$5:$PW$5312,'Metro Suburbs'!$Q$4)</f>
        <v>13</v>
      </c>
      <c r="E442" s="60"/>
      <c r="F442" s="36">
        <f t="shared" si="24"/>
        <v>13.0434</v>
      </c>
      <c r="G442" s="37">
        <f t="shared" si="25"/>
        <v>464</v>
      </c>
      <c r="H442" s="38" t="str">
        <f t="shared" si="26"/>
        <v>Cann River</v>
      </c>
      <c r="I442" s="36">
        <f t="shared" si="27"/>
        <v>19</v>
      </c>
      <c r="J442" s="58"/>
      <c r="K442" s="58"/>
      <c r="L442" s="58"/>
      <c r="M442" s="58"/>
    </row>
    <row r="443" spans="2:13" x14ac:dyDescent="0.45">
      <c r="B443" s="40">
        <v>435</v>
      </c>
      <c r="C443" s="41" t="s">
        <v>473</v>
      </c>
      <c r="D443" s="49">
        <f>VLOOKUP($B443,'Suburbs Social H 2021'!$A$5:$PW$5312,'Metro Suburbs'!$Q$4)</f>
        <v>20</v>
      </c>
      <c r="E443" s="60"/>
      <c r="F443" s="36">
        <f t="shared" si="24"/>
        <v>20.043500000000002</v>
      </c>
      <c r="G443" s="37">
        <f t="shared" si="25"/>
        <v>423</v>
      </c>
      <c r="H443" s="38" t="str">
        <f t="shared" si="26"/>
        <v>Marshall</v>
      </c>
      <c r="I443" s="36">
        <f t="shared" si="27"/>
        <v>18</v>
      </c>
      <c r="J443" s="58"/>
      <c r="K443" s="58"/>
      <c r="L443" s="58"/>
      <c r="M443" s="58"/>
    </row>
    <row r="444" spans="2:13" x14ac:dyDescent="0.45">
      <c r="B444" s="40">
        <v>436</v>
      </c>
      <c r="C444" s="41" t="s">
        <v>829</v>
      </c>
      <c r="D444" s="49">
        <f>VLOOKUP($B444,'Suburbs Social H 2021'!$A$5:$PW$5312,'Metro Suburbs'!$Q$4)</f>
        <v>40</v>
      </c>
      <c r="E444" s="60"/>
      <c r="F444" s="36">
        <f t="shared" si="24"/>
        <v>40.043599999999998</v>
      </c>
      <c r="G444" s="37">
        <f t="shared" si="25"/>
        <v>352</v>
      </c>
      <c r="H444" s="38" t="str">
        <f t="shared" si="26"/>
        <v>Lysterfield</v>
      </c>
      <c r="I444" s="36">
        <f t="shared" si="27"/>
        <v>18</v>
      </c>
      <c r="J444" s="58"/>
      <c r="K444" s="58"/>
      <c r="L444" s="58"/>
      <c r="M444" s="58"/>
    </row>
    <row r="445" spans="2:13" x14ac:dyDescent="0.45">
      <c r="B445" s="40">
        <v>437</v>
      </c>
      <c r="C445" s="41" t="s">
        <v>830</v>
      </c>
      <c r="D445" s="49">
        <f>VLOOKUP($B445,'Suburbs Social H 2021'!$A$5:$PW$5312,'Metro Suburbs'!$Q$4)</f>
        <v>105</v>
      </c>
      <c r="E445" s="60"/>
      <c r="F445" s="36">
        <f t="shared" si="24"/>
        <v>105.0437</v>
      </c>
      <c r="G445" s="37">
        <f t="shared" si="25"/>
        <v>220</v>
      </c>
      <c r="H445" s="38" t="str">
        <f t="shared" si="26"/>
        <v>Lake Wendouree</v>
      </c>
      <c r="I445" s="36">
        <f t="shared" si="27"/>
        <v>18</v>
      </c>
      <c r="J445" s="58"/>
      <c r="K445" s="58"/>
      <c r="L445" s="58"/>
      <c r="M445" s="58"/>
    </row>
    <row r="446" spans="2:13" x14ac:dyDescent="0.45">
      <c r="B446" s="40">
        <v>438</v>
      </c>
      <c r="C446" s="41" t="s">
        <v>475</v>
      </c>
      <c r="D446" s="49">
        <f>VLOOKUP($B446,'Suburbs Social H 2021'!$A$5:$PW$5312,'Metro Suburbs'!$Q$4)</f>
        <v>98</v>
      </c>
      <c r="E446" s="60"/>
      <c r="F446" s="36">
        <f t="shared" si="24"/>
        <v>98.043800000000005</v>
      </c>
      <c r="G446" s="37">
        <f t="shared" si="25"/>
        <v>232</v>
      </c>
      <c r="H446" s="38" t="str">
        <f t="shared" si="26"/>
        <v>Glen Huntly</v>
      </c>
      <c r="I446" s="36">
        <f t="shared" si="27"/>
        <v>18</v>
      </c>
      <c r="J446" s="58"/>
      <c r="K446" s="58"/>
      <c r="L446" s="58"/>
      <c r="M446" s="58"/>
    </row>
    <row r="447" spans="2:13" x14ac:dyDescent="0.45">
      <c r="B447" s="40">
        <v>439</v>
      </c>
      <c r="C447" s="41" t="s">
        <v>831</v>
      </c>
      <c r="D447" s="49">
        <f>VLOOKUP($B447,'Suburbs Social H 2021'!$A$5:$PW$5312,'Metro Suburbs'!$Q$4)</f>
        <v>497</v>
      </c>
      <c r="E447" s="60"/>
      <c r="F447" s="36">
        <f t="shared" si="24"/>
        <v>497.04390000000001</v>
      </c>
      <c r="G447" s="37">
        <f t="shared" si="25"/>
        <v>42</v>
      </c>
      <c r="H447" s="38" t="str">
        <f t="shared" si="26"/>
        <v>Bandiana</v>
      </c>
      <c r="I447" s="36">
        <f t="shared" si="27"/>
        <v>18</v>
      </c>
      <c r="J447" s="58"/>
      <c r="K447" s="58"/>
      <c r="L447" s="58"/>
      <c r="M447" s="58"/>
    </row>
    <row r="448" spans="2:13" x14ac:dyDescent="0.45">
      <c r="B448" s="40">
        <v>440</v>
      </c>
      <c r="C448" s="41" t="s">
        <v>696</v>
      </c>
      <c r="D448" s="49">
        <f>VLOOKUP($B448,'Suburbs Social H 2021'!$A$5:$PW$5312,'Metro Suburbs'!$Q$4)</f>
        <v>88</v>
      </c>
      <c r="E448" s="60"/>
      <c r="F448" s="36">
        <f t="shared" si="24"/>
        <v>88.043999999999997</v>
      </c>
      <c r="G448" s="37">
        <f t="shared" si="25"/>
        <v>256</v>
      </c>
      <c r="H448" s="38" t="str">
        <f t="shared" si="26"/>
        <v>Watsonia North</v>
      </c>
      <c r="I448" s="36">
        <f t="shared" si="27"/>
        <v>17</v>
      </c>
      <c r="J448" s="58"/>
      <c r="K448" s="58"/>
      <c r="L448" s="58"/>
      <c r="M448" s="58"/>
    </row>
    <row r="449" spans="2:13" x14ac:dyDescent="0.45">
      <c r="B449" s="40">
        <v>441</v>
      </c>
      <c r="C449" s="41" t="s">
        <v>697</v>
      </c>
      <c r="D449" s="49">
        <f>VLOOKUP($B449,'Suburbs Social H 2021'!$A$5:$PW$5312,'Metro Suburbs'!$Q$4)</f>
        <v>44</v>
      </c>
      <c r="E449" s="60"/>
      <c r="F449" s="36">
        <f t="shared" si="24"/>
        <v>44.0441</v>
      </c>
      <c r="G449" s="37">
        <f t="shared" si="25"/>
        <v>343</v>
      </c>
      <c r="H449" s="38" t="str">
        <f t="shared" si="26"/>
        <v>Seabrook</v>
      </c>
      <c r="I449" s="36">
        <f t="shared" si="27"/>
        <v>17</v>
      </c>
      <c r="J449" s="58"/>
      <c r="K449" s="58"/>
      <c r="L449" s="58"/>
      <c r="M449" s="58"/>
    </row>
    <row r="450" spans="2:13" x14ac:dyDescent="0.45">
      <c r="B450" s="40">
        <v>442</v>
      </c>
      <c r="C450" s="41" t="s">
        <v>477</v>
      </c>
      <c r="D450" s="49">
        <f>VLOOKUP($B450,'Suburbs Social H 2021'!$A$5:$PW$5312,'Metro Suburbs'!$Q$4)</f>
        <v>75</v>
      </c>
      <c r="E450" s="60"/>
      <c r="F450" s="36">
        <f t="shared" si="24"/>
        <v>75.044200000000004</v>
      </c>
      <c r="G450" s="37">
        <f t="shared" si="25"/>
        <v>281</v>
      </c>
      <c r="H450" s="38" t="str">
        <f t="shared" si="26"/>
        <v>Irymple</v>
      </c>
      <c r="I450" s="36">
        <f t="shared" si="27"/>
        <v>17</v>
      </c>
      <c r="J450" s="58"/>
      <c r="K450" s="58"/>
      <c r="L450" s="58"/>
      <c r="M450" s="58"/>
    </row>
    <row r="451" spans="2:13" x14ac:dyDescent="0.45">
      <c r="B451" s="40">
        <v>443</v>
      </c>
      <c r="C451" s="41" t="s">
        <v>832</v>
      </c>
      <c r="D451" s="49">
        <f>VLOOKUP($B451,'Suburbs Social H 2021'!$A$5:$PW$5312,'Metro Suburbs'!$Q$4)</f>
        <v>663</v>
      </c>
      <c r="E451" s="60"/>
      <c r="F451" s="36">
        <f t="shared" si="24"/>
        <v>663.04430000000002</v>
      </c>
      <c r="G451" s="37">
        <f t="shared" si="25"/>
        <v>22</v>
      </c>
      <c r="H451" s="38" t="str">
        <f t="shared" si="26"/>
        <v>Essendon North</v>
      </c>
      <c r="I451" s="36">
        <f t="shared" si="27"/>
        <v>17</v>
      </c>
      <c r="J451" s="58"/>
      <c r="K451" s="58"/>
      <c r="L451" s="58"/>
      <c r="M451" s="58"/>
    </row>
    <row r="452" spans="2:13" x14ac:dyDescent="0.45">
      <c r="B452" s="40">
        <v>444</v>
      </c>
      <c r="C452" s="41" t="s">
        <v>479</v>
      </c>
      <c r="D452" s="49">
        <f>VLOOKUP($B452,'Suburbs Social H 2021'!$A$5:$PW$5312,'Metro Suburbs'!$Q$4)</f>
        <v>96</v>
      </c>
      <c r="E452" s="60"/>
      <c r="F452" s="36">
        <f t="shared" si="24"/>
        <v>96.044399999999996</v>
      </c>
      <c r="G452" s="37">
        <f t="shared" si="25"/>
        <v>241</v>
      </c>
      <c r="H452" s="38" t="str">
        <f t="shared" si="26"/>
        <v>Waurn Ponds</v>
      </c>
      <c r="I452" s="36">
        <f t="shared" si="27"/>
        <v>16</v>
      </c>
      <c r="J452" s="58"/>
      <c r="K452" s="58"/>
      <c r="L452" s="58"/>
      <c r="M452" s="58"/>
    </row>
    <row r="453" spans="2:13" x14ac:dyDescent="0.45">
      <c r="B453" s="40">
        <v>445</v>
      </c>
      <c r="C453" s="41" t="s">
        <v>480</v>
      </c>
      <c r="D453" s="49">
        <f>VLOOKUP($B453,'Suburbs Social H 2021'!$A$5:$PW$5312,'Metro Suburbs'!$Q$4)</f>
        <v>32</v>
      </c>
      <c r="E453" s="60"/>
      <c r="F453" s="36">
        <f t="shared" si="24"/>
        <v>32.044499999999999</v>
      </c>
      <c r="G453" s="37">
        <f t="shared" si="25"/>
        <v>375</v>
      </c>
      <c r="H453" s="38" t="str">
        <f t="shared" si="26"/>
        <v>Tongala</v>
      </c>
      <c r="I453" s="36">
        <f t="shared" si="27"/>
        <v>16</v>
      </c>
      <c r="J453" s="58"/>
      <c r="K453" s="58"/>
      <c r="L453" s="58"/>
      <c r="M453" s="58"/>
    </row>
    <row r="454" spans="2:13" x14ac:dyDescent="0.45">
      <c r="B454" s="40">
        <v>446</v>
      </c>
      <c r="C454" s="41" t="s">
        <v>698</v>
      </c>
      <c r="D454" s="49">
        <f>VLOOKUP($B454,'Suburbs Social H 2021'!$A$5:$PW$5312,'Metro Suburbs'!$Q$4)</f>
        <v>111</v>
      </c>
      <c r="E454" s="60"/>
      <c r="F454" s="36">
        <f t="shared" si="24"/>
        <v>111.0446</v>
      </c>
      <c r="G454" s="37">
        <f t="shared" si="25"/>
        <v>211</v>
      </c>
      <c r="H454" s="38" t="str">
        <f t="shared" si="26"/>
        <v>Ringwood North</v>
      </c>
      <c r="I454" s="36">
        <f t="shared" si="27"/>
        <v>16</v>
      </c>
      <c r="J454" s="58"/>
      <c r="K454" s="58"/>
      <c r="L454" s="58"/>
      <c r="M454" s="58"/>
    </row>
    <row r="455" spans="2:13" x14ac:dyDescent="0.45">
      <c r="B455" s="40">
        <v>447</v>
      </c>
      <c r="C455" s="41" t="s">
        <v>833</v>
      </c>
      <c r="D455" s="49">
        <f>VLOOKUP($B455,'Suburbs Social H 2021'!$A$5:$PW$5312,'Metro Suburbs'!$Q$4)</f>
        <v>13</v>
      </c>
      <c r="E455" s="60"/>
      <c r="F455" s="36">
        <f t="shared" si="24"/>
        <v>13.044700000000001</v>
      </c>
      <c r="G455" s="37">
        <f t="shared" si="25"/>
        <v>463</v>
      </c>
      <c r="H455" s="38" t="str">
        <f t="shared" si="26"/>
        <v>Kew East</v>
      </c>
      <c r="I455" s="36">
        <f t="shared" si="27"/>
        <v>16</v>
      </c>
      <c r="J455" s="58"/>
      <c r="K455" s="58"/>
      <c r="L455" s="58"/>
      <c r="M455" s="58"/>
    </row>
    <row r="456" spans="2:13" x14ac:dyDescent="0.45">
      <c r="B456" s="40">
        <v>448</v>
      </c>
      <c r="C456" s="41" t="s">
        <v>700</v>
      </c>
      <c r="D456" s="49">
        <f>VLOOKUP($B456,'Suburbs Social H 2021'!$A$5:$PW$5312,'Metro Suburbs'!$Q$4)</f>
        <v>102</v>
      </c>
      <c r="E456" s="60"/>
      <c r="F456" s="36">
        <f t="shared" si="24"/>
        <v>102.0448</v>
      </c>
      <c r="G456" s="37">
        <f t="shared" si="25"/>
        <v>225</v>
      </c>
      <c r="H456" s="38" t="str">
        <f t="shared" si="26"/>
        <v>Dimboola</v>
      </c>
      <c r="I456" s="36">
        <f t="shared" si="27"/>
        <v>16</v>
      </c>
      <c r="J456" s="58"/>
      <c r="K456" s="58"/>
      <c r="L456" s="58"/>
      <c r="M456" s="58"/>
    </row>
    <row r="457" spans="2:13" x14ac:dyDescent="0.45">
      <c r="B457" s="40">
        <v>449</v>
      </c>
      <c r="C457" s="41" t="s">
        <v>834</v>
      </c>
      <c r="D457" s="49">
        <f>VLOOKUP($B457,'Suburbs Social H 2021'!$A$5:$PW$5312,'Metro Suburbs'!$Q$4)</f>
        <v>12</v>
      </c>
      <c r="E457" s="60"/>
      <c r="F457" s="36">
        <f t="shared" si="24"/>
        <v>12.0449</v>
      </c>
      <c r="G457" s="37">
        <f t="shared" si="25"/>
        <v>476</v>
      </c>
      <c r="H457" s="38" t="str">
        <f t="shared" si="26"/>
        <v>Yarra Junction</v>
      </c>
      <c r="I457" s="36">
        <f t="shared" si="27"/>
        <v>14</v>
      </c>
      <c r="J457" s="58"/>
      <c r="K457" s="58"/>
      <c r="L457" s="58"/>
      <c r="M457" s="58"/>
    </row>
    <row r="458" spans="2:13" x14ac:dyDescent="0.45">
      <c r="B458" s="40">
        <v>450</v>
      </c>
      <c r="C458" s="41" t="s">
        <v>482</v>
      </c>
      <c r="D458" s="49">
        <f>VLOOKUP($B458,'Suburbs Social H 2021'!$A$5:$PW$5312,'Metro Suburbs'!$Q$4)</f>
        <v>169</v>
      </c>
      <c r="E458" s="60"/>
      <c r="F458" s="36">
        <f t="shared" ref="F458:F521" si="28">D458+0.0001*B458</f>
        <v>169.04499999999999</v>
      </c>
      <c r="G458" s="37">
        <f t="shared" ref="G458:G521" si="29">RANK(F458,F$9:F$536)</f>
        <v>149</v>
      </c>
      <c r="H458" s="38" t="str">
        <f t="shared" ref="H458:H521" si="30">VLOOKUP(MATCH(B458,$G$9:$G$532,0),$B$9:$D$536,2)</f>
        <v>Wollert</v>
      </c>
      <c r="I458" s="36">
        <f t="shared" ref="I458:I521" si="31">VLOOKUP(MATCH(B458,$G$9:$G$5327,0),$B$9:$D$536,3)</f>
        <v>14</v>
      </c>
      <c r="J458" s="58"/>
      <c r="K458" s="58"/>
      <c r="L458" s="58"/>
      <c r="M458" s="58"/>
    </row>
    <row r="459" spans="2:13" x14ac:dyDescent="0.45">
      <c r="B459" s="40">
        <v>451</v>
      </c>
      <c r="C459" s="41" t="s">
        <v>835</v>
      </c>
      <c r="D459" s="49">
        <f>VLOOKUP($B459,'Suburbs Social H 2021'!$A$5:$PW$5312,'Metro Suburbs'!$Q$4)</f>
        <v>59</v>
      </c>
      <c r="E459" s="60"/>
      <c r="F459" s="36">
        <f t="shared" si="28"/>
        <v>59.045099999999998</v>
      </c>
      <c r="G459" s="37">
        <f t="shared" si="29"/>
        <v>308</v>
      </c>
      <c r="H459" s="38" t="str">
        <f t="shared" si="30"/>
        <v>Warrandyte</v>
      </c>
      <c r="I459" s="36">
        <f t="shared" si="31"/>
        <v>14</v>
      </c>
      <c r="J459" s="58"/>
      <c r="K459" s="58"/>
      <c r="L459" s="58"/>
      <c r="M459" s="58"/>
    </row>
    <row r="460" spans="2:13" x14ac:dyDescent="0.45">
      <c r="B460" s="40">
        <v>452</v>
      </c>
      <c r="C460" s="41" t="s">
        <v>484</v>
      </c>
      <c r="D460" s="49">
        <f>VLOOKUP($B460,'Suburbs Social H 2021'!$A$5:$PW$5312,'Metro Suburbs'!$Q$4)</f>
        <v>77</v>
      </c>
      <c r="E460" s="60"/>
      <c r="F460" s="36">
        <f t="shared" si="28"/>
        <v>77.045199999999994</v>
      </c>
      <c r="G460" s="37">
        <f t="shared" si="29"/>
        <v>277</v>
      </c>
      <c r="H460" s="38" t="str">
        <f t="shared" si="30"/>
        <v>Wandana Heights</v>
      </c>
      <c r="I460" s="36">
        <f t="shared" si="31"/>
        <v>14</v>
      </c>
      <c r="J460" s="58"/>
      <c r="K460" s="58"/>
      <c r="L460" s="58"/>
      <c r="M460" s="58"/>
    </row>
    <row r="461" spans="2:13" x14ac:dyDescent="0.45">
      <c r="B461" s="40">
        <v>453</v>
      </c>
      <c r="C461" s="41" t="s">
        <v>485</v>
      </c>
      <c r="D461" s="49">
        <f>VLOOKUP($B461,'Suburbs Social H 2021'!$A$5:$PW$5312,'Metro Suburbs'!$Q$4)</f>
        <v>186</v>
      </c>
      <c r="E461" s="60"/>
      <c r="F461" s="36">
        <f t="shared" si="28"/>
        <v>186.0453</v>
      </c>
      <c r="G461" s="37">
        <f t="shared" si="29"/>
        <v>138</v>
      </c>
      <c r="H461" s="38" t="str">
        <f t="shared" si="30"/>
        <v>Rosanna</v>
      </c>
      <c r="I461" s="36">
        <f t="shared" si="31"/>
        <v>14</v>
      </c>
      <c r="J461" s="58"/>
      <c r="K461" s="58"/>
      <c r="L461" s="58"/>
      <c r="M461" s="58"/>
    </row>
    <row r="462" spans="2:13" x14ac:dyDescent="0.45">
      <c r="B462" s="40">
        <v>454</v>
      </c>
      <c r="C462" s="41" t="s">
        <v>486</v>
      </c>
      <c r="D462" s="49">
        <f>VLOOKUP($B462,'Suburbs Social H 2021'!$A$5:$PW$5312,'Metro Suburbs'!$Q$4)</f>
        <v>10</v>
      </c>
      <c r="E462" s="60"/>
      <c r="F462" s="36">
        <f t="shared" si="28"/>
        <v>10.045400000000001</v>
      </c>
      <c r="G462" s="37">
        <f t="shared" si="29"/>
        <v>493</v>
      </c>
      <c r="H462" s="38" t="str">
        <f t="shared" si="30"/>
        <v>Niddrie</v>
      </c>
      <c r="I462" s="36">
        <f t="shared" si="31"/>
        <v>14</v>
      </c>
      <c r="J462" s="58"/>
      <c r="K462" s="58"/>
      <c r="L462" s="58"/>
      <c r="M462" s="58"/>
    </row>
    <row r="463" spans="2:13" x14ac:dyDescent="0.45">
      <c r="B463" s="40">
        <v>455</v>
      </c>
      <c r="C463" s="41" t="s">
        <v>159</v>
      </c>
      <c r="D463" s="49">
        <f>VLOOKUP($B463,'Suburbs Social H 2021'!$A$5:$PW$5312,'Metro Suburbs'!$Q$4)</f>
        <v>261</v>
      </c>
      <c r="E463" s="60"/>
      <c r="F463" s="36">
        <f t="shared" si="28"/>
        <v>261.0455</v>
      </c>
      <c r="G463" s="37">
        <f t="shared" si="29"/>
        <v>102</v>
      </c>
      <c r="H463" s="38" t="str">
        <f t="shared" si="30"/>
        <v>Nhill</v>
      </c>
      <c r="I463" s="36">
        <f t="shared" si="31"/>
        <v>14</v>
      </c>
      <c r="J463" s="58"/>
      <c r="K463" s="58"/>
      <c r="L463" s="58"/>
      <c r="M463" s="58"/>
    </row>
    <row r="464" spans="2:13" x14ac:dyDescent="0.45">
      <c r="B464" s="40">
        <v>456</v>
      </c>
      <c r="C464" s="41" t="s">
        <v>836</v>
      </c>
      <c r="D464" s="49">
        <f>VLOOKUP($B464,'Suburbs Social H 2021'!$A$5:$PW$5312,'Metro Suburbs'!$Q$4)</f>
        <v>21</v>
      </c>
      <c r="E464" s="60"/>
      <c r="F464" s="36">
        <f t="shared" si="28"/>
        <v>21.0456</v>
      </c>
      <c r="G464" s="37">
        <f t="shared" si="29"/>
        <v>418</v>
      </c>
      <c r="H464" s="38" t="str">
        <f t="shared" si="30"/>
        <v>Nagambie</v>
      </c>
      <c r="I464" s="36">
        <f t="shared" si="31"/>
        <v>14</v>
      </c>
      <c r="J464" s="58"/>
      <c r="K464" s="58"/>
      <c r="L464" s="58"/>
      <c r="M464" s="58"/>
    </row>
    <row r="465" spans="2:13" x14ac:dyDescent="0.45">
      <c r="B465" s="40">
        <v>457</v>
      </c>
      <c r="C465" s="41" t="s">
        <v>701</v>
      </c>
      <c r="D465" s="49">
        <f>VLOOKUP($B465,'Suburbs Social H 2021'!$A$5:$PW$5312,'Metro Suburbs'!$Q$4)</f>
        <v>8</v>
      </c>
      <c r="E465" s="60"/>
      <c r="F465" s="36">
        <f t="shared" si="28"/>
        <v>8.0457000000000001</v>
      </c>
      <c r="G465" s="37">
        <f t="shared" si="29"/>
        <v>505</v>
      </c>
      <c r="H465" s="38" t="str">
        <f t="shared" si="30"/>
        <v>Manor Lakes</v>
      </c>
      <c r="I465" s="36">
        <f t="shared" si="31"/>
        <v>14</v>
      </c>
      <c r="J465" s="58"/>
      <c r="K465" s="58"/>
      <c r="L465" s="58"/>
      <c r="M465" s="58"/>
    </row>
    <row r="466" spans="2:13" x14ac:dyDescent="0.45">
      <c r="B466" s="40">
        <v>458</v>
      </c>
      <c r="C466" s="41" t="s">
        <v>488</v>
      </c>
      <c r="D466" s="49">
        <f>VLOOKUP($B466,'Suburbs Social H 2021'!$A$5:$PW$5312,'Metro Suburbs'!$Q$4)</f>
        <v>59</v>
      </c>
      <c r="E466" s="60"/>
      <c r="F466" s="36">
        <f t="shared" si="28"/>
        <v>59.0458</v>
      </c>
      <c r="G466" s="37">
        <f t="shared" si="29"/>
        <v>307</v>
      </c>
      <c r="H466" s="38" t="str">
        <f t="shared" si="30"/>
        <v>Lovely Banks</v>
      </c>
      <c r="I466" s="36">
        <f t="shared" si="31"/>
        <v>14</v>
      </c>
      <c r="J466" s="58"/>
      <c r="K466" s="58"/>
      <c r="L466" s="58"/>
      <c r="M466" s="58"/>
    </row>
    <row r="467" spans="2:13" x14ac:dyDescent="0.45">
      <c r="B467" s="40">
        <v>459</v>
      </c>
      <c r="C467" s="41" t="s">
        <v>702</v>
      </c>
      <c r="D467" s="49">
        <f>VLOOKUP($B467,'Suburbs Social H 2021'!$A$5:$PW$5312,'Metro Suburbs'!$Q$4)</f>
        <v>32</v>
      </c>
      <c r="E467" s="60"/>
      <c r="F467" s="36">
        <f t="shared" si="28"/>
        <v>32.045900000000003</v>
      </c>
      <c r="G467" s="37">
        <f t="shared" si="29"/>
        <v>374</v>
      </c>
      <c r="H467" s="38" t="str">
        <f t="shared" si="30"/>
        <v>Bruthen</v>
      </c>
      <c r="I467" s="36">
        <f t="shared" si="31"/>
        <v>14</v>
      </c>
      <c r="J467" s="58"/>
      <c r="K467" s="58"/>
      <c r="L467" s="58"/>
      <c r="M467" s="58"/>
    </row>
    <row r="468" spans="2:13" x14ac:dyDescent="0.45">
      <c r="B468" s="40">
        <v>460</v>
      </c>
      <c r="C468" s="41" t="s">
        <v>489</v>
      </c>
      <c r="D468" s="49">
        <f>VLOOKUP($B468,'Suburbs Social H 2021'!$A$5:$PW$5312,'Metro Suburbs'!$Q$4)</f>
        <v>7</v>
      </c>
      <c r="E468" s="60"/>
      <c r="F468" s="36">
        <f t="shared" si="28"/>
        <v>7.0460000000000003</v>
      </c>
      <c r="G468" s="37">
        <f t="shared" si="29"/>
        <v>521</v>
      </c>
      <c r="H468" s="38" t="str">
        <f t="shared" si="30"/>
        <v>Wedderburn</v>
      </c>
      <c r="I468" s="36">
        <f t="shared" si="31"/>
        <v>13</v>
      </c>
      <c r="J468" s="58"/>
      <c r="K468" s="58"/>
      <c r="L468" s="58"/>
      <c r="M468" s="58"/>
    </row>
    <row r="469" spans="2:13" x14ac:dyDescent="0.45">
      <c r="B469" s="40">
        <v>461</v>
      </c>
      <c r="C469" s="41" t="s">
        <v>490</v>
      </c>
      <c r="D469" s="49">
        <f>VLOOKUP($B469,'Suburbs Social H 2021'!$A$5:$PW$5312,'Metro Suburbs'!$Q$4)</f>
        <v>27</v>
      </c>
      <c r="E469" s="60"/>
      <c r="F469" s="36">
        <f t="shared" si="28"/>
        <v>27.046099999999999</v>
      </c>
      <c r="G469" s="37">
        <f t="shared" si="29"/>
        <v>390</v>
      </c>
      <c r="H469" s="38" t="str">
        <f t="shared" si="30"/>
        <v>Upwey</v>
      </c>
      <c r="I469" s="36">
        <f t="shared" si="31"/>
        <v>13</v>
      </c>
      <c r="J469" s="58"/>
      <c r="K469" s="58"/>
      <c r="L469" s="58"/>
      <c r="M469" s="58"/>
    </row>
    <row r="470" spans="2:13" x14ac:dyDescent="0.45">
      <c r="B470" s="40">
        <v>462</v>
      </c>
      <c r="C470" s="41" t="s">
        <v>491</v>
      </c>
      <c r="D470" s="49">
        <f>VLOOKUP($B470,'Suburbs Social H 2021'!$A$5:$PW$5312,'Metro Suburbs'!$Q$4)</f>
        <v>13</v>
      </c>
      <c r="E470" s="60"/>
      <c r="F470" s="36">
        <f t="shared" si="28"/>
        <v>13.046200000000001</v>
      </c>
      <c r="G470" s="37">
        <f t="shared" si="29"/>
        <v>462</v>
      </c>
      <c r="H470" s="38" t="str">
        <f t="shared" si="30"/>
        <v>Templestowe</v>
      </c>
      <c r="I470" s="36">
        <f t="shared" si="31"/>
        <v>13</v>
      </c>
      <c r="J470" s="58"/>
      <c r="K470" s="58"/>
      <c r="L470" s="58"/>
      <c r="M470" s="58"/>
    </row>
    <row r="471" spans="2:13" x14ac:dyDescent="0.45">
      <c r="B471" s="40">
        <v>463</v>
      </c>
      <c r="C471" s="41" t="s">
        <v>492</v>
      </c>
      <c r="D471" s="49">
        <f>VLOOKUP($B471,'Suburbs Social H 2021'!$A$5:$PW$5312,'Metro Suburbs'!$Q$4)</f>
        <v>7</v>
      </c>
      <c r="E471" s="60"/>
      <c r="F471" s="36">
        <f t="shared" si="28"/>
        <v>7.0462999999999996</v>
      </c>
      <c r="G471" s="37">
        <f t="shared" si="29"/>
        <v>520</v>
      </c>
      <c r="H471" s="38" t="str">
        <f t="shared" si="30"/>
        <v>Stratford</v>
      </c>
      <c r="I471" s="36">
        <f t="shared" si="31"/>
        <v>13</v>
      </c>
      <c r="J471" s="58"/>
      <c r="K471" s="58"/>
      <c r="L471" s="58"/>
      <c r="M471" s="58"/>
    </row>
    <row r="472" spans="2:13" x14ac:dyDescent="0.45">
      <c r="B472" s="40">
        <v>464</v>
      </c>
      <c r="C472" s="41" t="s">
        <v>703</v>
      </c>
      <c r="D472" s="49">
        <f>VLOOKUP($B472,'Suburbs Social H 2021'!$A$5:$PW$5312,'Metro Suburbs'!$Q$4)</f>
        <v>27</v>
      </c>
      <c r="E472" s="60"/>
      <c r="F472" s="36">
        <f t="shared" si="28"/>
        <v>27.046399999999998</v>
      </c>
      <c r="G472" s="37">
        <f t="shared" si="29"/>
        <v>389</v>
      </c>
      <c r="H472" s="38" t="str">
        <f t="shared" si="30"/>
        <v>Southbank</v>
      </c>
      <c r="I472" s="36">
        <f t="shared" si="31"/>
        <v>13</v>
      </c>
      <c r="J472" s="58"/>
      <c r="K472" s="58"/>
      <c r="L472" s="58"/>
      <c r="M472" s="58"/>
    </row>
    <row r="473" spans="2:13" x14ac:dyDescent="0.45">
      <c r="B473" s="40">
        <v>465</v>
      </c>
      <c r="C473" s="41" t="s">
        <v>837</v>
      </c>
      <c r="D473" s="49">
        <f>VLOOKUP($B473,'Suburbs Social H 2021'!$A$5:$PW$5312,'Metro Suburbs'!$Q$4)</f>
        <v>25</v>
      </c>
      <c r="E473" s="60"/>
      <c r="F473" s="36">
        <f t="shared" si="28"/>
        <v>25.046500000000002</v>
      </c>
      <c r="G473" s="37">
        <f t="shared" si="29"/>
        <v>400</v>
      </c>
      <c r="H473" s="38" t="str">
        <f t="shared" si="30"/>
        <v>South Kingsville</v>
      </c>
      <c r="I473" s="36">
        <f t="shared" si="31"/>
        <v>13</v>
      </c>
      <c r="J473" s="58"/>
      <c r="K473" s="58"/>
      <c r="L473" s="58"/>
      <c r="M473" s="58"/>
    </row>
    <row r="474" spans="2:13" x14ac:dyDescent="0.45">
      <c r="B474" s="40">
        <v>466</v>
      </c>
      <c r="C474" s="41" t="s">
        <v>494</v>
      </c>
      <c r="D474" s="49">
        <f>VLOOKUP($B474,'Suburbs Social H 2021'!$A$5:$PW$5312,'Metro Suburbs'!$Q$4)</f>
        <v>114</v>
      </c>
      <c r="E474" s="60"/>
      <c r="F474" s="36">
        <f t="shared" si="28"/>
        <v>114.0466</v>
      </c>
      <c r="G474" s="37">
        <f t="shared" si="29"/>
        <v>207</v>
      </c>
      <c r="H474" s="38" t="str">
        <f t="shared" si="30"/>
        <v>Paynesville</v>
      </c>
      <c r="I474" s="36">
        <f t="shared" si="31"/>
        <v>13</v>
      </c>
      <c r="J474" s="58"/>
      <c r="K474" s="58"/>
      <c r="L474" s="58"/>
      <c r="M474" s="58"/>
    </row>
    <row r="475" spans="2:13" x14ac:dyDescent="0.45">
      <c r="B475" s="40">
        <v>467</v>
      </c>
      <c r="C475" s="41" t="s">
        <v>851</v>
      </c>
      <c r="D475" s="49">
        <f>VLOOKUP($B475,'Suburbs Social H 2021'!$A$5:$PW$5312,'Metro Suburbs'!$Q$4)</f>
        <v>151</v>
      </c>
      <c r="E475" s="60"/>
      <c r="F475" s="36">
        <f t="shared" si="28"/>
        <v>151.04669999999999</v>
      </c>
      <c r="G475" s="37">
        <f t="shared" si="29"/>
        <v>166</v>
      </c>
      <c r="H475" s="38" t="str">
        <f t="shared" si="30"/>
        <v>Nyah West</v>
      </c>
      <c r="I475" s="36">
        <f t="shared" si="31"/>
        <v>13</v>
      </c>
      <c r="J475" s="58"/>
      <c r="K475" s="58"/>
      <c r="L475" s="58"/>
      <c r="M475" s="58"/>
    </row>
    <row r="476" spans="2:13" x14ac:dyDescent="0.45">
      <c r="B476" s="40">
        <v>468</v>
      </c>
      <c r="C476" s="41" t="s">
        <v>495</v>
      </c>
      <c r="D476" s="49">
        <f>VLOOKUP($B476,'Suburbs Social H 2021'!$A$5:$PW$5312,'Metro Suburbs'!$Q$4)</f>
        <v>269</v>
      </c>
      <c r="E476" s="60"/>
      <c r="F476" s="36">
        <f t="shared" si="28"/>
        <v>269.04680000000002</v>
      </c>
      <c r="G476" s="37">
        <f t="shared" si="29"/>
        <v>99</v>
      </c>
      <c r="H476" s="38" t="str">
        <f t="shared" si="30"/>
        <v>Mount Martha</v>
      </c>
      <c r="I476" s="36">
        <f t="shared" si="31"/>
        <v>13</v>
      </c>
      <c r="J476" s="58"/>
      <c r="K476" s="58"/>
      <c r="L476" s="58"/>
      <c r="M476" s="58"/>
    </row>
    <row r="477" spans="2:13" x14ac:dyDescent="0.45">
      <c r="B477" s="40">
        <v>469</v>
      </c>
      <c r="C477" s="41" t="s">
        <v>705</v>
      </c>
      <c r="D477" s="49">
        <f>VLOOKUP($B477,'Suburbs Social H 2021'!$A$5:$PW$5312,'Metro Suburbs'!$Q$4)</f>
        <v>16</v>
      </c>
      <c r="E477" s="60"/>
      <c r="F477" s="36">
        <f t="shared" si="28"/>
        <v>16.046900000000001</v>
      </c>
      <c r="G477" s="37">
        <f t="shared" si="29"/>
        <v>445</v>
      </c>
      <c r="H477" s="38" t="str">
        <f t="shared" si="30"/>
        <v>Mallacoota</v>
      </c>
      <c r="I477" s="36">
        <f t="shared" si="31"/>
        <v>13</v>
      </c>
      <c r="J477" s="58"/>
      <c r="K477" s="58"/>
      <c r="L477" s="58"/>
      <c r="M477" s="58"/>
    </row>
    <row r="478" spans="2:13" x14ac:dyDescent="0.45">
      <c r="B478" s="40">
        <v>470</v>
      </c>
      <c r="C478" s="41" t="s">
        <v>496</v>
      </c>
      <c r="D478" s="49">
        <f>VLOOKUP($B478,'Suburbs Social H 2021'!$A$5:$PW$5312,'Metro Suburbs'!$Q$4)</f>
        <v>7</v>
      </c>
      <c r="E478" s="60"/>
      <c r="F478" s="36">
        <f t="shared" si="28"/>
        <v>7.0469999999999997</v>
      </c>
      <c r="G478" s="37">
        <f t="shared" si="29"/>
        <v>519</v>
      </c>
      <c r="H478" s="38" t="str">
        <f t="shared" si="30"/>
        <v>Maldon</v>
      </c>
      <c r="I478" s="36">
        <f t="shared" si="31"/>
        <v>13</v>
      </c>
      <c r="J478" s="58"/>
      <c r="K478" s="58"/>
      <c r="L478" s="58"/>
      <c r="M478" s="58"/>
    </row>
    <row r="479" spans="2:13" x14ac:dyDescent="0.45">
      <c r="B479" s="40">
        <v>471</v>
      </c>
      <c r="C479" s="41" t="s">
        <v>706</v>
      </c>
      <c r="D479" s="49">
        <f>VLOOKUP($B479,'Suburbs Social H 2021'!$A$5:$PW$5312,'Metro Suburbs'!$Q$4)</f>
        <v>26</v>
      </c>
      <c r="E479" s="60"/>
      <c r="F479" s="36">
        <f t="shared" si="28"/>
        <v>26.0471</v>
      </c>
      <c r="G479" s="37">
        <f t="shared" si="29"/>
        <v>396</v>
      </c>
      <c r="H479" s="38" t="str">
        <f t="shared" si="30"/>
        <v>Hmas Cerberus</v>
      </c>
      <c r="I479" s="36">
        <f t="shared" si="31"/>
        <v>13</v>
      </c>
      <c r="J479" s="58"/>
      <c r="K479" s="58"/>
      <c r="L479" s="58"/>
      <c r="M479" s="58"/>
    </row>
    <row r="480" spans="2:13" x14ac:dyDescent="0.45">
      <c r="B480" s="40">
        <v>472</v>
      </c>
      <c r="C480" s="41" t="s">
        <v>838</v>
      </c>
      <c r="D480" s="49">
        <f>VLOOKUP($B480,'Suburbs Social H 2021'!$A$5:$PW$5312,'Metro Suburbs'!$Q$4)</f>
        <v>7</v>
      </c>
      <c r="E480" s="60"/>
      <c r="F480" s="36">
        <f t="shared" si="28"/>
        <v>7.0472000000000001</v>
      </c>
      <c r="G480" s="37">
        <f t="shared" si="29"/>
        <v>518</v>
      </c>
      <c r="H480" s="38" t="str">
        <f t="shared" si="30"/>
        <v>Framlingham</v>
      </c>
      <c r="I480" s="36">
        <f t="shared" si="31"/>
        <v>13</v>
      </c>
      <c r="J480" s="58"/>
      <c r="K480" s="58"/>
      <c r="L480" s="58"/>
      <c r="M480" s="58"/>
    </row>
    <row r="481" spans="2:13" x14ac:dyDescent="0.45">
      <c r="B481" s="40">
        <v>473</v>
      </c>
      <c r="C481" s="41" t="s">
        <v>839</v>
      </c>
      <c r="D481" s="49">
        <f>VLOOKUP($B481,'Suburbs Social H 2021'!$A$5:$PW$5312,'Metro Suburbs'!$Q$4)</f>
        <v>26</v>
      </c>
      <c r="E481" s="60"/>
      <c r="F481" s="36">
        <f t="shared" si="28"/>
        <v>26.0473</v>
      </c>
      <c r="G481" s="37">
        <f t="shared" si="29"/>
        <v>395</v>
      </c>
      <c r="H481" s="38" t="str">
        <f t="shared" si="30"/>
        <v>Essendon West</v>
      </c>
      <c r="I481" s="36">
        <f t="shared" si="31"/>
        <v>13</v>
      </c>
      <c r="J481" s="58"/>
      <c r="K481" s="58"/>
      <c r="L481" s="58"/>
      <c r="M481" s="58"/>
    </row>
    <row r="482" spans="2:13" x14ac:dyDescent="0.45">
      <c r="B482" s="40">
        <v>474</v>
      </c>
      <c r="C482" s="41" t="s">
        <v>709</v>
      </c>
      <c r="D482" s="49">
        <f>VLOOKUP($B482,'Suburbs Social H 2021'!$A$5:$PW$5312,'Metro Suburbs'!$Q$4)</f>
        <v>404</v>
      </c>
      <c r="E482" s="60"/>
      <c r="F482" s="36">
        <f t="shared" si="28"/>
        <v>404.04739999999998</v>
      </c>
      <c r="G482" s="37">
        <f t="shared" si="29"/>
        <v>57</v>
      </c>
      <c r="H482" s="38" t="str">
        <f t="shared" si="30"/>
        <v>Vermont South</v>
      </c>
      <c r="I482" s="36">
        <f t="shared" si="31"/>
        <v>12</v>
      </c>
      <c r="J482" s="58"/>
      <c r="K482" s="58"/>
      <c r="L482" s="58"/>
      <c r="M482" s="58"/>
    </row>
    <row r="483" spans="2:13" x14ac:dyDescent="0.45">
      <c r="B483" s="40">
        <v>475</v>
      </c>
      <c r="C483" s="41" t="s">
        <v>497</v>
      </c>
      <c r="D483" s="49">
        <f>VLOOKUP($B483,'Suburbs Social H 2021'!$A$5:$PW$5312,'Metro Suburbs'!$Q$4)</f>
        <v>12</v>
      </c>
      <c r="E483" s="60"/>
      <c r="F483" s="36">
        <f t="shared" si="28"/>
        <v>12.047499999999999</v>
      </c>
      <c r="G483" s="37">
        <f t="shared" si="29"/>
        <v>475</v>
      </c>
      <c r="H483" s="38" t="str">
        <f t="shared" si="30"/>
        <v>Travancore</v>
      </c>
      <c r="I483" s="36">
        <f t="shared" si="31"/>
        <v>12</v>
      </c>
      <c r="J483" s="58"/>
      <c r="K483" s="58"/>
      <c r="L483" s="58"/>
      <c r="M483" s="58"/>
    </row>
    <row r="484" spans="2:13" x14ac:dyDescent="0.45">
      <c r="B484" s="40">
        <v>476</v>
      </c>
      <c r="C484" s="41" t="s">
        <v>498</v>
      </c>
      <c r="D484" s="49">
        <f>VLOOKUP($B484,'Suburbs Social H 2021'!$A$5:$PW$5312,'Metro Suburbs'!$Q$4)</f>
        <v>52</v>
      </c>
      <c r="E484" s="60"/>
      <c r="F484" s="36">
        <f t="shared" si="28"/>
        <v>52.047600000000003</v>
      </c>
      <c r="G484" s="37">
        <f t="shared" si="29"/>
        <v>323</v>
      </c>
      <c r="H484" s="38" t="str">
        <f t="shared" si="30"/>
        <v>Strathmore</v>
      </c>
      <c r="I484" s="36">
        <f t="shared" si="31"/>
        <v>12</v>
      </c>
      <c r="J484" s="58"/>
      <c r="K484" s="58"/>
      <c r="L484" s="58"/>
      <c r="M484" s="58"/>
    </row>
    <row r="485" spans="2:13" x14ac:dyDescent="0.45">
      <c r="B485" s="40">
        <v>477</v>
      </c>
      <c r="C485" s="41" t="s">
        <v>499</v>
      </c>
      <c r="D485" s="49">
        <f>VLOOKUP($B485,'Suburbs Social H 2021'!$A$5:$PW$5312,'Metro Suburbs'!$Q$4)</f>
        <v>31</v>
      </c>
      <c r="E485" s="60"/>
      <c r="F485" s="36">
        <f t="shared" si="28"/>
        <v>31.047699999999999</v>
      </c>
      <c r="G485" s="37">
        <f t="shared" si="29"/>
        <v>378</v>
      </c>
      <c r="H485" s="38" t="str">
        <f t="shared" si="30"/>
        <v>Lucknow</v>
      </c>
      <c r="I485" s="36">
        <f t="shared" si="31"/>
        <v>12</v>
      </c>
      <c r="J485" s="58"/>
      <c r="K485" s="58"/>
      <c r="L485" s="58"/>
      <c r="M485" s="58"/>
    </row>
    <row r="486" spans="2:13" x14ac:dyDescent="0.45">
      <c r="B486" s="40">
        <v>478</v>
      </c>
      <c r="C486" s="41" t="s">
        <v>500</v>
      </c>
      <c r="D486" s="49">
        <f>VLOOKUP($B486,'Suburbs Social H 2021'!$A$5:$PW$5312,'Metro Suburbs'!$Q$4)</f>
        <v>13</v>
      </c>
      <c r="E486" s="60"/>
      <c r="F486" s="36">
        <f t="shared" si="28"/>
        <v>13.047800000000001</v>
      </c>
      <c r="G486" s="37">
        <f t="shared" si="29"/>
        <v>461</v>
      </c>
      <c r="H486" s="38" t="str">
        <f t="shared" si="30"/>
        <v>Koroit</v>
      </c>
      <c r="I486" s="36">
        <f t="shared" si="31"/>
        <v>12</v>
      </c>
      <c r="J486" s="58"/>
      <c r="K486" s="58"/>
      <c r="L486" s="58"/>
      <c r="M486" s="58"/>
    </row>
    <row r="487" spans="2:13" x14ac:dyDescent="0.45">
      <c r="B487" s="40">
        <v>479</v>
      </c>
      <c r="C487" s="41" t="s">
        <v>501</v>
      </c>
      <c r="D487" s="49">
        <f>VLOOKUP($B487,'Suburbs Social H 2021'!$A$5:$PW$5312,'Metro Suburbs'!$Q$4)</f>
        <v>48</v>
      </c>
      <c r="E487" s="60"/>
      <c r="F487" s="36">
        <f t="shared" si="28"/>
        <v>48.047899999999998</v>
      </c>
      <c r="G487" s="37">
        <f t="shared" si="29"/>
        <v>333</v>
      </c>
      <c r="H487" s="38" t="str">
        <f t="shared" si="30"/>
        <v>Ivanhoe East</v>
      </c>
      <c r="I487" s="36">
        <f t="shared" si="31"/>
        <v>12</v>
      </c>
      <c r="J487" s="58"/>
      <c r="K487" s="58"/>
      <c r="L487" s="58"/>
      <c r="M487" s="58"/>
    </row>
    <row r="488" spans="2:13" x14ac:dyDescent="0.45">
      <c r="B488" s="40">
        <v>480</v>
      </c>
      <c r="C488" s="41" t="s">
        <v>502</v>
      </c>
      <c r="D488" s="49">
        <f>VLOOKUP($B488,'Suburbs Social H 2021'!$A$5:$PW$5312,'Metro Suburbs'!$Q$4)</f>
        <v>12</v>
      </c>
      <c r="E488" s="60"/>
      <c r="F488" s="36">
        <f t="shared" si="28"/>
        <v>12.048</v>
      </c>
      <c r="G488" s="37">
        <f t="shared" si="29"/>
        <v>474</v>
      </c>
      <c r="H488" s="38" t="str">
        <f t="shared" si="30"/>
        <v>Yackandandah</v>
      </c>
      <c r="I488" s="36">
        <f t="shared" si="31"/>
        <v>11</v>
      </c>
      <c r="J488" s="58"/>
      <c r="K488" s="58"/>
      <c r="L488" s="58"/>
      <c r="M488" s="58"/>
    </row>
    <row r="489" spans="2:13" x14ac:dyDescent="0.45">
      <c r="B489" s="40">
        <v>481</v>
      </c>
      <c r="C489" s="41" t="s">
        <v>503</v>
      </c>
      <c r="D489" s="49">
        <f>VLOOKUP($B489,'Suburbs Social H 2021'!$A$5:$PW$5312,'Metro Suburbs'!$Q$4)</f>
        <v>10</v>
      </c>
      <c r="E489" s="60"/>
      <c r="F489" s="36">
        <f t="shared" si="28"/>
        <v>10.0481</v>
      </c>
      <c r="G489" s="37">
        <f t="shared" si="29"/>
        <v>492</v>
      </c>
      <c r="H489" s="38" t="str">
        <f t="shared" si="30"/>
        <v>Ouyen</v>
      </c>
      <c r="I489" s="36">
        <f t="shared" si="31"/>
        <v>11</v>
      </c>
      <c r="J489" s="58"/>
      <c r="K489" s="58"/>
      <c r="L489" s="58"/>
      <c r="M489" s="58"/>
    </row>
    <row r="490" spans="2:13" x14ac:dyDescent="0.45">
      <c r="B490" s="40">
        <v>482</v>
      </c>
      <c r="C490" s="41" t="s">
        <v>710</v>
      </c>
      <c r="D490" s="49">
        <f>VLOOKUP($B490,'Suburbs Social H 2021'!$A$5:$PW$5312,'Metro Suburbs'!$Q$4)</f>
        <v>10</v>
      </c>
      <c r="E490" s="60"/>
      <c r="F490" s="36">
        <f t="shared" si="28"/>
        <v>10.0482</v>
      </c>
      <c r="G490" s="37">
        <f t="shared" si="29"/>
        <v>491</v>
      </c>
      <c r="H490" s="38" t="str">
        <f t="shared" si="30"/>
        <v>Mont Albert</v>
      </c>
      <c r="I490" s="36">
        <f t="shared" si="31"/>
        <v>11</v>
      </c>
      <c r="J490" s="58"/>
      <c r="K490" s="58"/>
      <c r="L490" s="58"/>
      <c r="M490" s="58"/>
    </row>
    <row r="491" spans="2:13" x14ac:dyDescent="0.45">
      <c r="B491" s="40">
        <v>483</v>
      </c>
      <c r="C491" s="41" t="s">
        <v>504</v>
      </c>
      <c r="D491" s="49">
        <f>VLOOKUP($B491,'Suburbs Social H 2021'!$A$5:$PW$5312,'Metro Suburbs'!$Q$4)</f>
        <v>19</v>
      </c>
      <c r="E491" s="60"/>
      <c r="F491" s="36">
        <f t="shared" si="28"/>
        <v>19.048300000000001</v>
      </c>
      <c r="G491" s="37">
        <f t="shared" si="29"/>
        <v>428</v>
      </c>
      <c r="H491" s="38" t="str">
        <f t="shared" si="30"/>
        <v>Mirboo North</v>
      </c>
      <c r="I491" s="36">
        <f t="shared" si="31"/>
        <v>11</v>
      </c>
      <c r="J491" s="58"/>
      <c r="K491" s="58"/>
      <c r="L491" s="58"/>
      <c r="M491" s="58"/>
    </row>
    <row r="492" spans="2:13" x14ac:dyDescent="0.45">
      <c r="B492" s="40">
        <v>484</v>
      </c>
      <c r="C492" s="41" t="s">
        <v>711</v>
      </c>
      <c r="D492" s="49">
        <f>VLOOKUP($B492,'Suburbs Social H 2021'!$A$5:$PW$5312,'Metro Suburbs'!$Q$4)</f>
        <v>14</v>
      </c>
      <c r="E492" s="60"/>
      <c r="F492" s="36">
        <f t="shared" si="28"/>
        <v>14.048400000000001</v>
      </c>
      <c r="G492" s="37">
        <f t="shared" si="29"/>
        <v>452</v>
      </c>
      <c r="H492" s="38" t="str">
        <f t="shared" si="30"/>
        <v>Lismore</v>
      </c>
      <c r="I492" s="36">
        <f t="shared" si="31"/>
        <v>11</v>
      </c>
      <c r="J492" s="58"/>
      <c r="K492" s="58"/>
      <c r="L492" s="58"/>
      <c r="M492" s="58"/>
    </row>
    <row r="493" spans="2:13" x14ac:dyDescent="0.45">
      <c r="B493" s="40">
        <v>485</v>
      </c>
      <c r="C493" s="41" t="s">
        <v>160</v>
      </c>
      <c r="D493" s="49">
        <f>VLOOKUP($B493,'Suburbs Social H 2021'!$A$5:$PW$5312,'Metro Suburbs'!$Q$4)</f>
        <v>436</v>
      </c>
      <c r="E493" s="60"/>
      <c r="F493" s="36">
        <f t="shared" si="28"/>
        <v>436.04849999999999</v>
      </c>
      <c r="G493" s="37">
        <f t="shared" si="29"/>
        <v>50</v>
      </c>
      <c r="H493" s="38" t="str">
        <f t="shared" si="30"/>
        <v>Heyfield</v>
      </c>
      <c r="I493" s="36">
        <f t="shared" si="31"/>
        <v>11</v>
      </c>
      <c r="J493" s="58"/>
      <c r="K493" s="58"/>
      <c r="L493" s="58"/>
      <c r="M493" s="58"/>
    </row>
    <row r="494" spans="2:13" x14ac:dyDescent="0.45">
      <c r="B494" s="40">
        <v>486</v>
      </c>
      <c r="C494" s="41" t="s">
        <v>505</v>
      </c>
      <c r="D494" s="49">
        <f>VLOOKUP($B494,'Suburbs Social H 2021'!$A$5:$PW$5312,'Metro Suburbs'!$Q$4)</f>
        <v>85</v>
      </c>
      <c r="E494" s="60"/>
      <c r="F494" s="36">
        <f t="shared" si="28"/>
        <v>85.048599999999993</v>
      </c>
      <c r="G494" s="37">
        <f t="shared" si="29"/>
        <v>260</v>
      </c>
      <c r="H494" s="38" t="str">
        <f t="shared" si="30"/>
        <v>Emerald</v>
      </c>
      <c r="I494" s="36">
        <f t="shared" si="31"/>
        <v>11</v>
      </c>
      <c r="J494" s="58"/>
      <c r="K494" s="58"/>
      <c r="L494" s="58"/>
      <c r="M494" s="58"/>
    </row>
    <row r="495" spans="2:13" x14ac:dyDescent="0.45">
      <c r="B495" s="40">
        <v>487</v>
      </c>
      <c r="C495" s="41" t="s">
        <v>506</v>
      </c>
      <c r="D495" s="49">
        <f>VLOOKUP($B495,'Suburbs Social H 2021'!$A$5:$PW$5312,'Metro Suburbs'!$Q$4)</f>
        <v>110</v>
      </c>
      <c r="E495" s="60"/>
      <c r="F495" s="36">
        <f t="shared" si="28"/>
        <v>110.0487</v>
      </c>
      <c r="G495" s="37">
        <f t="shared" si="29"/>
        <v>212</v>
      </c>
      <c r="H495" s="38" t="str">
        <f t="shared" si="30"/>
        <v>Drysdale</v>
      </c>
      <c r="I495" s="36">
        <f t="shared" si="31"/>
        <v>11</v>
      </c>
      <c r="J495" s="58"/>
      <c r="K495" s="58"/>
      <c r="L495" s="58"/>
      <c r="M495" s="58"/>
    </row>
    <row r="496" spans="2:13" x14ac:dyDescent="0.45">
      <c r="B496" s="40">
        <v>488</v>
      </c>
      <c r="C496" s="41" t="s">
        <v>713</v>
      </c>
      <c r="D496" s="49">
        <f>VLOOKUP($B496,'Suburbs Social H 2021'!$A$5:$PW$5312,'Metro Suburbs'!$Q$4)</f>
        <v>23</v>
      </c>
      <c r="E496" s="60"/>
      <c r="F496" s="36">
        <f t="shared" si="28"/>
        <v>23.0488</v>
      </c>
      <c r="G496" s="37">
        <f t="shared" si="29"/>
        <v>409</v>
      </c>
      <c r="H496" s="38" t="str">
        <f t="shared" si="30"/>
        <v>Yarragon</v>
      </c>
      <c r="I496" s="36">
        <f t="shared" si="31"/>
        <v>10</v>
      </c>
      <c r="J496" s="58"/>
      <c r="K496" s="58"/>
      <c r="L496" s="58"/>
      <c r="M496" s="58"/>
    </row>
    <row r="497" spans="2:13" x14ac:dyDescent="0.45">
      <c r="B497" s="40">
        <v>489</v>
      </c>
      <c r="C497" s="41" t="s">
        <v>714</v>
      </c>
      <c r="D497" s="49">
        <f>VLOOKUP($B497,'Suburbs Social H 2021'!$A$5:$PW$5312,'Metro Suburbs'!$Q$4)</f>
        <v>216</v>
      </c>
      <c r="E497" s="60"/>
      <c r="F497" s="36">
        <f t="shared" si="28"/>
        <v>216.0489</v>
      </c>
      <c r="G497" s="37">
        <f t="shared" si="29"/>
        <v>125</v>
      </c>
      <c r="H497" s="38" t="str">
        <f t="shared" si="30"/>
        <v>West Bendigo</v>
      </c>
      <c r="I497" s="36">
        <f t="shared" si="31"/>
        <v>10</v>
      </c>
      <c r="J497" s="58"/>
      <c r="K497" s="58"/>
      <c r="L497" s="58"/>
      <c r="M497" s="58"/>
    </row>
    <row r="498" spans="2:13" x14ac:dyDescent="0.45">
      <c r="B498" s="40">
        <v>490</v>
      </c>
      <c r="C498" s="41" t="s">
        <v>507</v>
      </c>
      <c r="D498" s="49">
        <f>VLOOKUP($B498,'Suburbs Social H 2021'!$A$5:$PW$5312,'Metro Suburbs'!$Q$4)</f>
        <v>14</v>
      </c>
      <c r="E498" s="60"/>
      <c r="F498" s="36">
        <f t="shared" si="28"/>
        <v>14.048999999999999</v>
      </c>
      <c r="G498" s="37">
        <f t="shared" si="29"/>
        <v>451</v>
      </c>
      <c r="H498" s="38" t="str">
        <f t="shared" si="30"/>
        <v>Weir Views</v>
      </c>
      <c r="I498" s="36">
        <f t="shared" si="31"/>
        <v>10</v>
      </c>
      <c r="J498" s="58"/>
      <c r="K498" s="58"/>
      <c r="L498" s="58"/>
      <c r="M498" s="58"/>
    </row>
    <row r="499" spans="2:13" x14ac:dyDescent="0.45">
      <c r="B499" s="40">
        <v>491</v>
      </c>
      <c r="C499" s="41" t="s">
        <v>508</v>
      </c>
      <c r="D499" s="49">
        <f>VLOOKUP($B499,'Suburbs Social H 2021'!$A$5:$PW$5312,'Metro Suburbs'!$Q$4)</f>
        <v>37</v>
      </c>
      <c r="E499" s="60"/>
      <c r="F499" s="36">
        <f t="shared" si="28"/>
        <v>37.049100000000003</v>
      </c>
      <c r="G499" s="37">
        <f t="shared" si="29"/>
        <v>359</v>
      </c>
      <c r="H499" s="38" t="str">
        <f t="shared" si="30"/>
        <v>Wahgunyah</v>
      </c>
      <c r="I499" s="36">
        <f t="shared" si="31"/>
        <v>10</v>
      </c>
      <c r="J499" s="58"/>
      <c r="K499" s="58"/>
      <c r="L499" s="58"/>
      <c r="M499" s="58"/>
    </row>
    <row r="500" spans="2:13" x14ac:dyDescent="0.45">
      <c r="B500" s="40">
        <v>492</v>
      </c>
      <c r="C500" s="41" t="s">
        <v>149</v>
      </c>
      <c r="D500" s="49">
        <f>VLOOKUP($B500,'Suburbs Social H 2021'!$A$5:$PW$5312,'Metro Suburbs'!$Q$4)</f>
        <v>694</v>
      </c>
      <c r="E500" s="60"/>
      <c r="F500" s="36">
        <f t="shared" si="28"/>
        <v>694.04920000000004</v>
      </c>
      <c r="G500" s="37">
        <f t="shared" si="29"/>
        <v>20</v>
      </c>
      <c r="H500" s="38" t="str">
        <f t="shared" si="30"/>
        <v>Viewbank</v>
      </c>
      <c r="I500" s="36">
        <f t="shared" si="31"/>
        <v>10</v>
      </c>
      <c r="J500" s="58"/>
      <c r="K500" s="58"/>
      <c r="L500" s="58"/>
      <c r="M500" s="58"/>
    </row>
    <row r="501" spans="2:13" x14ac:dyDescent="0.45">
      <c r="B501" s="40">
        <v>493</v>
      </c>
      <c r="C501" s="41" t="s">
        <v>509</v>
      </c>
      <c r="D501" s="49">
        <f>VLOOKUP($B501,'Suburbs Social H 2021'!$A$5:$PW$5312,'Metro Suburbs'!$Q$4)</f>
        <v>120</v>
      </c>
      <c r="E501" s="60"/>
      <c r="F501" s="36">
        <f t="shared" si="28"/>
        <v>120.0493</v>
      </c>
      <c r="G501" s="37">
        <f t="shared" si="29"/>
        <v>197</v>
      </c>
      <c r="H501" s="38" t="str">
        <f t="shared" si="30"/>
        <v>Surrey Hills</v>
      </c>
      <c r="I501" s="36">
        <f t="shared" si="31"/>
        <v>10</v>
      </c>
      <c r="J501" s="58"/>
      <c r="K501" s="58"/>
      <c r="L501" s="58"/>
      <c r="M501" s="58"/>
    </row>
    <row r="502" spans="2:13" x14ac:dyDescent="0.45">
      <c r="B502" s="40">
        <v>494</v>
      </c>
      <c r="C502" s="41" t="s">
        <v>510</v>
      </c>
      <c r="D502" s="49">
        <f>VLOOKUP($B502,'Suburbs Social H 2021'!$A$5:$PW$5312,'Metro Suburbs'!$Q$4)</f>
        <v>17</v>
      </c>
      <c r="E502" s="60"/>
      <c r="F502" s="36">
        <f t="shared" si="28"/>
        <v>17.049399999999999</v>
      </c>
      <c r="G502" s="37">
        <f t="shared" si="29"/>
        <v>440</v>
      </c>
      <c r="H502" s="38" t="str">
        <f t="shared" si="30"/>
        <v>Portarlington</v>
      </c>
      <c r="I502" s="36">
        <f t="shared" si="31"/>
        <v>10</v>
      </c>
      <c r="J502" s="58"/>
      <c r="K502" s="58"/>
      <c r="L502" s="58"/>
      <c r="M502" s="58"/>
    </row>
    <row r="503" spans="2:13" x14ac:dyDescent="0.45">
      <c r="B503" s="40">
        <v>495</v>
      </c>
      <c r="C503" s="41" t="s">
        <v>715</v>
      </c>
      <c r="D503" s="49">
        <f>VLOOKUP($B503,'Suburbs Social H 2021'!$A$5:$PW$5312,'Metro Suburbs'!$Q$4)</f>
        <v>16</v>
      </c>
      <c r="E503" s="60"/>
      <c r="F503" s="36">
        <f t="shared" si="28"/>
        <v>16.049499999999998</v>
      </c>
      <c r="G503" s="37">
        <f t="shared" si="29"/>
        <v>444</v>
      </c>
      <c r="H503" s="38" t="str">
        <f t="shared" si="30"/>
        <v>Lorne</v>
      </c>
      <c r="I503" s="36">
        <f t="shared" si="31"/>
        <v>10</v>
      </c>
      <c r="J503" s="58"/>
      <c r="K503" s="58"/>
      <c r="L503" s="58"/>
      <c r="M503" s="58"/>
    </row>
    <row r="504" spans="2:13" x14ac:dyDescent="0.45">
      <c r="B504" s="40">
        <v>496</v>
      </c>
      <c r="C504" s="41" t="s">
        <v>840</v>
      </c>
      <c r="D504" s="49">
        <f>VLOOKUP($B504,'Suburbs Social H 2021'!$A$5:$PW$5312,'Metro Suburbs'!$Q$4)</f>
        <v>13</v>
      </c>
      <c r="E504" s="60"/>
      <c r="F504" s="36">
        <f t="shared" si="28"/>
        <v>13.0496</v>
      </c>
      <c r="G504" s="37">
        <f t="shared" si="29"/>
        <v>460</v>
      </c>
      <c r="H504" s="38" t="str">
        <f t="shared" si="30"/>
        <v>Lockington</v>
      </c>
      <c r="I504" s="36">
        <f t="shared" si="31"/>
        <v>10</v>
      </c>
      <c r="J504" s="58"/>
      <c r="K504" s="58"/>
      <c r="L504" s="58"/>
      <c r="M504" s="58"/>
    </row>
    <row r="505" spans="2:13" x14ac:dyDescent="0.45">
      <c r="B505" s="40">
        <v>497</v>
      </c>
      <c r="C505" s="41" t="s">
        <v>717</v>
      </c>
      <c r="D505" s="49">
        <f>VLOOKUP($B505,'Suburbs Social H 2021'!$A$5:$PW$5312,'Metro Suburbs'!$Q$4)</f>
        <v>10</v>
      </c>
      <c r="E505" s="60"/>
      <c r="F505" s="36">
        <f t="shared" si="28"/>
        <v>10.0497</v>
      </c>
      <c r="G505" s="37">
        <f t="shared" si="29"/>
        <v>490</v>
      </c>
      <c r="H505" s="38" t="str">
        <f t="shared" si="30"/>
        <v>Edenhope</v>
      </c>
      <c r="I505" s="36">
        <f t="shared" si="31"/>
        <v>10</v>
      </c>
      <c r="J505" s="58"/>
      <c r="K505" s="58"/>
      <c r="L505" s="58"/>
      <c r="M505" s="58"/>
    </row>
    <row r="506" spans="2:13" x14ac:dyDescent="0.45">
      <c r="B506" s="40">
        <v>498</v>
      </c>
      <c r="C506" s="41" t="s">
        <v>718</v>
      </c>
      <c r="D506" s="49">
        <f>VLOOKUP($B506,'Suburbs Social H 2021'!$A$5:$PW$5312,'Metro Suburbs'!$Q$4)</f>
        <v>434</v>
      </c>
      <c r="E506" s="60"/>
      <c r="F506" s="36">
        <f t="shared" si="28"/>
        <v>434.0498</v>
      </c>
      <c r="G506" s="37">
        <f t="shared" si="29"/>
        <v>51</v>
      </c>
      <c r="H506" s="38" t="str">
        <f t="shared" si="30"/>
        <v>Dennington</v>
      </c>
      <c r="I506" s="36">
        <f t="shared" si="31"/>
        <v>10</v>
      </c>
      <c r="J506" s="58"/>
      <c r="K506" s="58"/>
      <c r="L506" s="58"/>
      <c r="M506" s="58"/>
    </row>
    <row r="507" spans="2:13" x14ac:dyDescent="0.45">
      <c r="B507" s="40">
        <v>499</v>
      </c>
      <c r="C507" s="41" t="s">
        <v>511</v>
      </c>
      <c r="D507" s="49">
        <f>VLOOKUP($B507,'Suburbs Social H 2021'!$A$5:$PW$5312,'Metro Suburbs'!$Q$4)</f>
        <v>499</v>
      </c>
      <c r="E507" s="60"/>
      <c r="F507" s="36">
        <f t="shared" si="28"/>
        <v>499.04989999999998</v>
      </c>
      <c r="G507" s="37">
        <f t="shared" si="29"/>
        <v>40</v>
      </c>
      <c r="H507" s="38" t="str">
        <f t="shared" si="30"/>
        <v>Murchison</v>
      </c>
      <c r="I507" s="36">
        <f t="shared" si="31"/>
        <v>9</v>
      </c>
      <c r="J507" s="58"/>
      <c r="K507" s="58"/>
      <c r="L507" s="58"/>
      <c r="M507" s="58"/>
    </row>
    <row r="508" spans="2:13" x14ac:dyDescent="0.45">
      <c r="B508" s="40">
        <v>500</v>
      </c>
      <c r="C508" s="41" t="s">
        <v>719</v>
      </c>
      <c r="D508" s="49">
        <f>VLOOKUP($B508,'Suburbs Social H 2021'!$A$5:$PW$5312,'Metro Suburbs'!$Q$4)</f>
        <v>10</v>
      </c>
      <c r="E508" s="60"/>
      <c r="F508" s="36">
        <f t="shared" si="28"/>
        <v>10.050000000000001</v>
      </c>
      <c r="G508" s="37">
        <f t="shared" si="29"/>
        <v>489</v>
      </c>
      <c r="H508" s="38" t="str">
        <f t="shared" si="30"/>
        <v>McCrae</v>
      </c>
      <c r="I508" s="36">
        <f t="shared" si="31"/>
        <v>9</v>
      </c>
      <c r="J508" s="58"/>
      <c r="K508" s="58"/>
      <c r="L508" s="58"/>
      <c r="M508" s="58"/>
    </row>
    <row r="509" spans="2:13" x14ac:dyDescent="0.45">
      <c r="B509" s="40">
        <v>501</v>
      </c>
      <c r="C509" s="41" t="s">
        <v>512</v>
      </c>
      <c r="D509" s="49">
        <f>VLOOKUP($B509,'Suburbs Social H 2021'!$A$5:$PW$5312,'Metro Suburbs'!$Q$4)</f>
        <v>142</v>
      </c>
      <c r="E509" s="60"/>
      <c r="F509" s="36">
        <f t="shared" si="28"/>
        <v>142.05009999999999</v>
      </c>
      <c r="G509" s="37">
        <f t="shared" si="29"/>
        <v>170</v>
      </c>
      <c r="H509" s="38" t="str">
        <f t="shared" si="30"/>
        <v>Heatherton</v>
      </c>
      <c r="I509" s="36">
        <f t="shared" si="31"/>
        <v>9</v>
      </c>
      <c r="J509" s="58"/>
      <c r="K509" s="58"/>
      <c r="L509" s="58"/>
      <c r="M509" s="58"/>
    </row>
    <row r="510" spans="2:13" x14ac:dyDescent="0.45">
      <c r="B510" s="40">
        <v>502</v>
      </c>
      <c r="C510" s="41" t="s">
        <v>513</v>
      </c>
      <c r="D510" s="49">
        <f>VLOOKUP($B510,'Suburbs Social H 2021'!$A$5:$PW$5312,'Metro Suburbs'!$Q$4)</f>
        <v>73</v>
      </c>
      <c r="E510" s="60"/>
      <c r="F510" s="36">
        <f t="shared" si="28"/>
        <v>73.050200000000004</v>
      </c>
      <c r="G510" s="37">
        <f t="shared" si="29"/>
        <v>283</v>
      </c>
      <c r="H510" s="38" t="str">
        <f t="shared" si="30"/>
        <v>Elmore</v>
      </c>
      <c r="I510" s="36">
        <f t="shared" si="31"/>
        <v>9</v>
      </c>
      <c r="J510" s="58"/>
      <c r="K510" s="58"/>
      <c r="L510" s="58"/>
      <c r="M510" s="58"/>
    </row>
    <row r="511" spans="2:13" x14ac:dyDescent="0.45">
      <c r="B511" s="40">
        <v>503</v>
      </c>
      <c r="C511" s="41" t="s">
        <v>720</v>
      </c>
      <c r="D511" s="49">
        <f>VLOOKUP($B511,'Suburbs Social H 2021'!$A$5:$PW$5312,'Metro Suburbs'!$Q$4)</f>
        <v>389</v>
      </c>
      <c r="E511" s="60"/>
      <c r="F511" s="36">
        <f t="shared" si="28"/>
        <v>389.05029999999999</v>
      </c>
      <c r="G511" s="37">
        <f t="shared" si="29"/>
        <v>60</v>
      </c>
      <c r="H511" s="38" t="str">
        <f t="shared" si="30"/>
        <v>Doreen</v>
      </c>
      <c r="I511" s="36">
        <f t="shared" si="31"/>
        <v>9</v>
      </c>
      <c r="J511" s="58"/>
      <c r="K511" s="58"/>
      <c r="L511" s="58"/>
      <c r="M511" s="58"/>
    </row>
    <row r="512" spans="2:13" x14ac:dyDescent="0.45">
      <c r="B512" s="40">
        <v>504</v>
      </c>
      <c r="C512" s="41" t="s">
        <v>514</v>
      </c>
      <c r="D512" s="49">
        <f>VLOOKUP($B512,'Suburbs Social H 2021'!$A$5:$PW$5312,'Metro Suburbs'!$Q$4)</f>
        <v>142</v>
      </c>
      <c r="E512" s="60"/>
      <c r="F512" s="36">
        <f t="shared" si="28"/>
        <v>142.0504</v>
      </c>
      <c r="G512" s="37">
        <f t="shared" si="29"/>
        <v>169</v>
      </c>
      <c r="H512" s="38" t="e">
        <f t="shared" si="30"/>
        <v>#N/A</v>
      </c>
      <c r="I512" s="36">
        <f t="shared" si="31"/>
        <v>8</v>
      </c>
      <c r="J512" s="58"/>
      <c r="K512" s="58"/>
      <c r="L512" s="58"/>
      <c r="M512" s="58"/>
    </row>
    <row r="513" spans="2:13" x14ac:dyDescent="0.45">
      <c r="B513" s="40">
        <v>505</v>
      </c>
      <c r="C513" s="41" t="s">
        <v>515</v>
      </c>
      <c r="D513" s="49">
        <f>VLOOKUP($B513,'Suburbs Social H 2021'!$A$5:$PW$5312,'Metro Suburbs'!$Q$4)</f>
        <v>21</v>
      </c>
      <c r="E513" s="60"/>
      <c r="F513" s="36">
        <f t="shared" si="28"/>
        <v>21.0505</v>
      </c>
      <c r="G513" s="37">
        <f t="shared" si="29"/>
        <v>417</v>
      </c>
      <c r="H513" s="38" t="str">
        <f t="shared" si="30"/>
        <v>Tallangatta</v>
      </c>
      <c r="I513" s="36">
        <f t="shared" si="31"/>
        <v>8</v>
      </c>
      <c r="J513" s="58"/>
      <c r="K513" s="58"/>
      <c r="L513" s="58"/>
      <c r="M513" s="58"/>
    </row>
    <row r="514" spans="2:13" x14ac:dyDescent="0.45">
      <c r="B514" s="40">
        <v>506</v>
      </c>
      <c r="C514" s="41" t="s">
        <v>841</v>
      </c>
      <c r="D514" s="49">
        <f>VLOOKUP($B514,'Suburbs Social H 2021'!$A$5:$PW$5312,'Metro Suburbs'!$Q$4)</f>
        <v>85</v>
      </c>
      <c r="E514" s="60"/>
      <c r="F514" s="36">
        <f t="shared" si="28"/>
        <v>85.050600000000003</v>
      </c>
      <c r="G514" s="37">
        <f t="shared" si="29"/>
        <v>259</v>
      </c>
      <c r="H514" s="38" t="str">
        <f t="shared" si="30"/>
        <v>Ripponlea</v>
      </c>
      <c r="I514" s="36">
        <f t="shared" si="31"/>
        <v>8</v>
      </c>
      <c r="J514" s="58"/>
      <c r="K514" s="58"/>
      <c r="L514" s="58"/>
      <c r="M514" s="58"/>
    </row>
    <row r="515" spans="2:13" x14ac:dyDescent="0.45">
      <c r="B515" s="40">
        <v>507</v>
      </c>
      <c r="C515" s="41" t="s">
        <v>722</v>
      </c>
      <c r="D515" s="49">
        <f>VLOOKUP($B515,'Suburbs Social H 2021'!$A$5:$PW$5312,'Metro Suburbs'!$Q$4)</f>
        <v>292</v>
      </c>
      <c r="E515" s="60"/>
      <c r="F515" s="36">
        <f t="shared" si="28"/>
        <v>292.05070000000001</v>
      </c>
      <c r="G515" s="37">
        <f t="shared" si="29"/>
        <v>85</v>
      </c>
      <c r="H515" s="38" t="str">
        <f t="shared" si="30"/>
        <v>Point Lonsdale</v>
      </c>
      <c r="I515" s="36">
        <f t="shared" si="31"/>
        <v>8</v>
      </c>
      <c r="J515" s="58"/>
      <c r="K515" s="58"/>
      <c r="L515" s="58"/>
      <c r="M515" s="58"/>
    </row>
    <row r="516" spans="2:13" x14ac:dyDescent="0.45">
      <c r="B516" s="40">
        <v>508</v>
      </c>
      <c r="C516" s="41" t="s">
        <v>151</v>
      </c>
      <c r="D516" s="49">
        <f>VLOOKUP($B516,'Suburbs Social H 2021'!$A$5:$PW$5312,'Metro Suburbs'!$Q$4)</f>
        <v>37</v>
      </c>
      <c r="E516" s="60"/>
      <c r="F516" s="36">
        <f t="shared" si="28"/>
        <v>37.050800000000002</v>
      </c>
      <c r="G516" s="37">
        <f t="shared" si="29"/>
        <v>358</v>
      </c>
      <c r="H516" s="38" t="str">
        <f t="shared" si="30"/>
        <v>Officer</v>
      </c>
      <c r="I516" s="36">
        <f t="shared" si="31"/>
        <v>8</v>
      </c>
      <c r="J516" s="58"/>
      <c r="K516" s="58"/>
      <c r="L516" s="58"/>
      <c r="M516" s="58"/>
    </row>
    <row r="517" spans="2:13" x14ac:dyDescent="0.45">
      <c r="B517" s="40">
        <v>509</v>
      </c>
      <c r="C517" s="41" t="s">
        <v>842</v>
      </c>
      <c r="D517" s="49">
        <f>VLOOKUP($B517,'Suburbs Social H 2021'!$A$5:$PW$5312,'Metro Suburbs'!$Q$4)</f>
        <v>244</v>
      </c>
      <c r="E517" s="60"/>
      <c r="F517" s="36">
        <f t="shared" si="28"/>
        <v>244.05090000000001</v>
      </c>
      <c r="G517" s="37">
        <f t="shared" si="29"/>
        <v>113</v>
      </c>
      <c r="H517" s="38" t="str">
        <f t="shared" si="30"/>
        <v>Mont Albert North</v>
      </c>
      <c r="I517" s="36">
        <f t="shared" si="31"/>
        <v>8</v>
      </c>
      <c r="J517" s="58"/>
      <c r="K517" s="58"/>
      <c r="L517" s="58"/>
      <c r="M517" s="58"/>
    </row>
    <row r="518" spans="2:13" x14ac:dyDescent="0.45">
      <c r="B518" s="40">
        <v>510</v>
      </c>
      <c r="C518" s="41" t="s">
        <v>517</v>
      </c>
      <c r="D518" s="49">
        <f>VLOOKUP($B518,'Suburbs Social H 2021'!$A$5:$PW$5312,'Metro Suburbs'!$Q$4)</f>
        <v>79</v>
      </c>
      <c r="E518" s="60"/>
      <c r="F518" s="36">
        <f t="shared" si="28"/>
        <v>79.051000000000002</v>
      </c>
      <c r="G518" s="37">
        <f t="shared" si="29"/>
        <v>272</v>
      </c>
      <c r="H518" s="38" t="str">
        <f t="shared" si="30"/>
        <v>Millgrove</v>
      </c>
      <c r="I518" s="36">
        <f t="shared" si="31"/>
        <v>8</v>
      </c>
      <c r="J518" s="58"/>
      <c r="K518" s="58"/>
      <c r="L518" s="58"/>
      <c r="M518" s="58"/>
    </row>
    <row r="519" spans="2:13" x14ac:dyDescent="0.45">
      <c r="B519" s="40">
        <v>511</v>
      </c>
      <c r="C519" s="41" t="s">
        <v>723</v>
      </c>
      <c r="D519" s="49">
        <f>VLOOKUP($B519,'Suburbs Social H 2021'!$A$5:$PW$5312,'Metro Suburbs'!$Q$4)</f>
        <v>23</v>
      </c>
      <c r="E519" s="60"/>
      <c r="F519" s="36">
        <f t="shared" si="28"/>
        <v>23.051100000000002</v>
      </c>
      <c r="G519" s="37">
        <f t="shared" si="29"/>
        <v>408</v>
      </c>
      <c r="H519" s="38" t="str">
        <f t="shared" si="30"/>
        <v>Lang Lang</v>
      </c>
      <c r="I519" s="36">
        <f t="shared" si="31"/>
        <v>8</v>
      </c>
      <c r="J519" s="58"/>
      <c r="K519" s="58"/>
      <c r="L519" s="58"/>
      <c r="M519" s="58"/>
    </row>
    <row r="520" spans="2:13" x14ac:dyDescent="0.45">
      <c r="B520" s="40">
        <v>512</v>
      </c>
      <c r="C520" s="41" t="s">
        <v>843</v>
      </c>
      <c r="D520" s="49">
        <f>VLOOKUP($B520,'Suburbs Social H 2021'!$A$5:$PW$5312,'Metro Suburbs'!$Q$4)</f>
        <v>242</v>
      </c>
      <c r="E520" s="60"/>
      <c r="F520" s="36">
        <f t="shared" si="28"/>
        <v>242.05119999999999</v>
      </c>
      <c r="G520" s="37">
        <f t="shared" si="29"/>
        <v>114</v>
      </c>
      <c r="H520" s="38" t="str">
        <f t="shared" si="30"/>
        <v>Jeparit</v>
      </c>
      <c r="I520" s="36">
        <f t="shared" si="31"/>
        <v>8</v>
      </c>
      <c r="J520" s="58"/>
      <c r="K520" s="58"/>
      <c r="L520" s="58"/>
      <c r="M520" s="58"/>
    </row>
    <row r="521" spans="2:13" x14ac:dyDescent="0.45">
      <c r="B521" s="40">
        <v>513</v>
      </c>
      <c r="C521" s="41" t="s">
        <v>152</v>
      </c>
      <c r="D521" s="49">
        <f>VLOOKUP($B521,'Suburbs Social H 2021'!$A$5:$PW$5312,'Metro Suburbs'!$Q$4)</f>
        <v>530</v>
      </c>
      <c r="E521" s="60"/>
      <c r="F521" s="36">
        <f t="shared" si="28"/>
        <v>530.05129999999997</v>
      </c>
      <c r="G521" s="37">
        <f t="shared" si="29"/>
        <v>33</v>
      </c>
      <c r="H521" s="38" t="str">
        <f t="shared" si="30"/>
        <v>Huntingdale</v>
      </c>
      <c r="I521" s="36">
        <f t="shared" si="31"/>
        <v>8</v>
      </c>
      <c r="J521" s="58"/>
      <c r="K521" s="58"/>
      <c r="L521" s="58"/>
      <c r="M521" s="58"/>
    </row>
    <row r="522" spans="2:13" x14ac:dyDescent="0.45">
      <c r="B522" s="40">
        <v>514</v>
      </c>
      <c r="C522" s="41" t="s">
        <v>519</v>
      </c>
      <c r="D522" s="49">
        <f>VLOOKUP($B522,'Suburbs Social H 2021'!$A$5:$PW$5312,'Metro Suburbs'!$Q$4)</f>
        <v>14</v>
      </c>
      <c r="E522" s="60"/>
      <c r="F522" s="36">
        <f t="shared" ref="F522:F536" si="32">D522+0.0001*B522</f>
        <v>14.051399999999999</v>
      </c>
      <c r="G522" s="37">
        <f t="shared" ref="G522:G536" si="33">RANK(F522,F$9:F$536)</f>
        <v>450</v>
      </c>
      <c r="H522" s="38" t="str">
        <f t="shared" ref="H522:H536" si="34">VLOOKUP(MATCH(B522,$G$9:$G$532,0),$B$9:$D$536,2)</f>
        <v>Halls Gap</v>
      </c>
      <c r="I522" s="36">
        <f t="shared" ref="I522:I536" si="35">VLOOKUP(MATCH(B522,$G$9:$G$5327,0),$B$9:$D$536,3)</f>
        <v>8</v>
      </c>
      <c r="J522" s="58"/>
      <c r="K522" s="58"/>
      <c r="L522" s="58"/>
      <c r="M522" s="58"/>
    </row>
    <row r="523" spans="2:13" x14ac:dyDescent="0.45">
      <c r="B523" s="40">
        <v>515</v>
      </c>
      <c r="C523" s="41" t="s">
        <v>724</v>
      </c>
      <c r="D523" s="49">
        <f>VLOOKUP($B523,'Suburbs Social H 2021'!$A$5:$PW$5312,'Metro Suburbs'!$Q$4)</f>
        <v>158</v>
      </c>
      <c r="E523" s="60"/>
      <c r="F523" s="36">
        <f t="shared" si="32"/>
        <v>158.0515</v>
      </c>
      <c r="G523" s="37">
        <f t="shared" si="33"/>
        <v>156</v>
      </c>
      <c r="H523" s="38" t="str">
        <f t="shared" si="34"/>
        <v>Gardenvale</v>
      </c>
      <c r="I523" s="36">
        <f t="shared" si="35"/>
        <v>8</v>
      </c>
      <c r="J523" s="58"/>
      <c r="K523" s="58"/>
      <c r="L523" s="58"/>
      <c r="M523" s="58"/>
    </row>
    <row r="524" spans="2:13" x14ac:dyDescent="0.45">
      <c r="B524" s="40">
        <v>516</v>
      </c>
      <c r="C524" s="41" t="s">
        <v>844</v>
      </c>
      <c r="D524" s="49">
        <f>VLOOKUP($B524,'Suburbs Social H 2021'!$A$5:$PW$5312,'Metro Suburbs'!$Q$4)</f>
        <v>64</v>
      </c>
      <c r="E524" s="60"/>
      <c r="F524" s="36">
        <f t="shared" si="32"/>
        <v>64.051599999999993</v>
      </c>
      <c r="G524" s="37">
        <f t="shared" si="33"/>
        <v>301</v>
      </c>
      <c r="H524" s="38" t="str">
        <f t="shared" si="34"/>
        <v>Dingee</v>
      </c>
      <c r="I524" s="36">
        <f t="shared" si="35"/>
        <v>8</v>
      </c>
      <c r="J524" s="58"/>
      <c r="K524" s="58"/>
      <c r="L524" s="58"/>
      <c r="M524" s="58"/>
    </row>
    <row r="525" spans="2:13" x14ac:dyDescent="0.45">
      <c r="B525" s="40">
        <v>517</v>
      </c>
      <c r="C525" s="41" t="s">
        <v>726</v>
      </c>
      <c r="D525" s="49">
        <f>VLOOKUP($B525,'Suburbs Social H 2021'!$A$5:$PW$5312,'Metro Suburbs'!$Q$4)</f>
        <v>44</v>
      </c>
      <c r="E525" s="60"/>
      <c r="F525" s="36">
        <f t="shared" si="32"/>
        <v>44.051699999999997</v>
      </c>
      <c r="G525" s="37">
        <f t="shared" si="33"/>
        <v>342</v>
      </c>
      <c r="H525" s="38" t="str">
        <f t="shared" si="34"/>
        <v>Yallourn North</v>
      </c>
      <c r="I525" s="36">
        <f t="shared" si="35"/>
        <v>7</v>
      </c>
      <c r="J525" s="58"/>
      <c r="K525" s="58"/>
      <c r="L525" s="58"/>
      <c r="M525" s="58"/>
    </row>
    <row r="526" spans="2:13" x14ac:dyDescent="0.45">
      <c r="B526" s="40">
        <v>518</v>
      </c>
      <c r="C526" s="41" t="s">
        <v>727</v>
      </c>
      <c r="D526" s="49">
        <f>VLOOKUP($B526,'Suburbs Social H 2021'!$A$5:$PW$5312,'Metro Suburbs'!$Q$4)</f>
        <v>25</v>
      </c>
      <c r="E526" s="60"/>
      <c r="F526" s="36">
        <f t="shared" si="32"/>
        <v>25.0518</v>
      </c>
      <c r="G526" s="37">
        <f t="shared" si="33"/>
        <v>399</v>
      </c>
      <c r="H526" s="38" t="str">
        <f t="shared" si="34"/>
        <v>Torquay</v>
      </c>
      <c r="I526" s="36">
        <f t="shared" si="35"/>
        <v>7</v>
      </c>
      <c r="J526" s="58"/>
      <c r="K526" s="58"/>
      <c r="L526" s="58"/>
      <c r="M526" s="58"/>
    </row>
    <row r="527" spans="2:13" x14ac:dyDescent="0.45">
      <c r="B527" s="40">
        <v>519</v>
      </c>
      <c r="C527" s="41" t="s">
        <v>520</v>
      </c>
      <c r="D527" s="49">
        <f>VLOOKUP($B527,'Suburbs Social H 2021'!$A$5:$PW$5312,'Metro Suburbs'!$Q$4)</f>
        <v>48</v>
      </c>
      <c r="E527" s="60"/>
      <c r="F527" s="36">
        <f t="shared" si="32"/>
        <v>48.051900000000003</v>
      </c>
      <c r="G527" s="37">
        <f t="shared" si="33"/>
        <v>332</v>
      </c>
      <c r="H527" s="38" t="str">
        <f t="shared" si="34"/>
        <v>Toorak</v>
      </c>
      <c r="I527" s="36">
        <f t="shared" si="35"/>
        <v>7</v>
      </c>
      <c r="J527" s="58"/>
      <c r="K527" s="58"/>
      <c r="L527" s="58"/>
      <c r="M527" s="58"/>
    </row>
    <row r="528" spans="2:13" x14ac:dyDescent="0.45">
      <c r="B528" s="40">
        <v>520</v>
      </c>
      <c r="C528" s="41" t="s">
        <v>728</v>
      </c>
      <c r="D528" s="49">
        <f>VLOOKUP($B528,'Suburbs Social H 2021'!$A$5:$PW$5312,'Metro Suburbs'!$Q$4)</f>
        <v>11</v>
      </c>
      <c r="E528" s="60"/>
      <c r="F528" s="36">
        <f t="shared" si="32"/>
        <v>11.052</v>
      </c>
      <c r="G528" s="37">
        <f t="shared" si="33"/>
        <v>480</v>
      </c>
      <c r="H528" s="38" t="str">
        <f t="shared" si="34"/>
        <v>Templestowe Lower</v>
      </c>
      <c r="I528" s="36">
        <f t="shared" si="35"/>
        <v>7</v>
      </c>
      <c r="J528" s="58"/>
      <c r="K528" s="58"/>
      <c r="L528" s="58"/>
      <c r="M528" s="58"/>
    </row>
    <row r="529" spans="2:13" x14ac:dyDescent="0.45">
      <c r="B529" s="40">
        <v>521</v>
      </c>
      <c r="C529" s="41" t="s">
        <v>521</v>
      </c>
      <c r="D529" s="49">
        <f>VLOOKUP($B529,'Suburbs Social H 2021'!$A$5:$PW$5312,'Metro Suburbs'!$Q$4)</f>
        <v>31</v>
      </c>
      <c r="E529" s="60"/>
      <c r="F529" s="36">
        <f t="shared" si="32"/>
        <v>31.052099999999999</v>
      </c>
      <c r="G529" s="37">
        <f t="shared" si="33"/>
        <v>377</v>
      </c>
      <c r="H529" s="38" t="str">
        <f t="shared" si="34"/>
        <v>Taylors Hill</v>
      </c>
      <c r="I529" s="36">
        <f t="shared" si="35"/>
        <v>7</v>
      </c>
      <c r="J529" s="58"/>
      <c r="K529" s="58"/>
      <c r="L529" s="58"/>
      <c r="M529" s="58"/>
    </row>
    <row r="530" spans="2:13" x14ac:dyDescent="0.45">
      <c r="B530" s="40">
        <v>522</v>
      </c>
      <c r="C530" s="41" t="s">
        <v>729</v>
      </c>
      <c r="D530" s="49">
        <f>VLOOKUP($B530,'Suburbs Social H 2021'!$A$5:$PW$5312,'Metro Suburbs'!$Q$4)</f>
        <v>7</v>
      </c>
      <c r="E530" s="60"/>
      <c r="F530" s="36">
        <f t="shared" si="32"/>
        <v>7.0522</v>
      </c>
      <c r="G530" s="37">
        <f t="shared" si="33"/>
        <v>517</v>
      </c>
      <c r="H530" s="38" t="str">
        <f t="shared" si="34"/>
        <v>Skye</v>
      </c>
      <c r="I530" s="36">
        <f t="shared" si="35"/>
        <v>7</v>
      </c>
      <c r="J530" s="58"/>
      <c r="K530" s="58"/>
      <c r="L530" s="58"/>
      <c r="M530" s="58"/>
    </row>
    <row r="531" spans="2:13" x14ac:dyDescent="0.45">
      <c r="B531" s="40">
        <v>523</v>
      </c>
      <c r="C531" s="41" t="s">
        <v>522</v>
      </c>
      <c r="D531" s="49">
        <f>VLOOKUP($B531,'Suburbs Social H 2021'!$A$5:$PW$5312,'Metro Suburbs'!$Q$4)</f>
        <v>14</v>
      </c>
      <c r="E531" s="60"/>
      <c r="F531" s="36">
        <f t="shared" si="32"/>
        <v>14.052300000000001</v>
      </c>
      <c r="G531" s="37">
        <f t="shared" si="33"/>
        <v>449</v>
      </c>
      <c r="H531" s="38" t="str">
        <f t="shared" si="34"/>
        <v>Pyramid Hill</v>
      </c>
      <c r="I531" s="36">
        <f t="shared" si="35"/>
        <v>7</v>
      </c>
      <c r="J531" s="58"/>
      <c r="K531" s="58"/>
      <c r="L531" s="58"/>
      <c r="M531" s="58"/>
    </row>
    <row r="532" spans="2:13" x14ac:dyDescent="0.45">
      <c r="B532" s="40">
        <v>524</v>
      </c>
      <c r="C532" s="41" t="s">
        <v>730</v>
      </c>
      <c r="D532" s="49">
        <f>VLOOKUP($B532,'Suburbs Social H 2021'!$A$5:$PW$5312,'Metro Suburbs'!$Q$4)</f>
        <v>10</v>
      </c>
      <c r="E532" s="60"/>
      <c r="F532" s="36">
        <f t="shared" si="32"/>
        <v>10.0524</v>
      </c>
      <c r="G532" s="37">
        <f t="shared" si="33"/>
        <v>488</v>
      </c>
      <c r="H532" s="38" t="str">
        <f t="shared" si="34"/>
        <v>Neerim South</v>
      </c>
      <c r="I532" s="36">
        <f t="shared" si="35"/>
        <v>7</v>
      </c>
      <c r="J532" s="58"/>
      <c r="K532" s="58"/>
      <c r="L532" s="58"/>
      <c r="M532" s="58"/>
    </row>
    <row r="533" spans="2:13" x14ac:dyDescent="0.45">
      <c r="B533" s="40">
        <v>525</v>
      </c>
      <c r="C533" s="41" t="s">
        <v>731</v>
      </c>
      <c r="D533" s="49">
        <f>VLOOKUP($B533,'Suburbs Social H 2021'!$A$5:$PW$5312,'Metro Suburbs'!$Q$4)</f>
        <v>65</v>
      </c>
      <c r="E533" s="60"/>
      <c r="F533" s="36">
        <f t="shared" si="32"/>
        <v>65.052499999999995</v>
      </c>
      <c r="G533" s="37">
        <f t="shared" si="33"/>
        <v>299</v>
      </c>
      <c r="H533" s="38" t="str">
        <f t="shared" si="34"/>
        <v>Mickleham</v>
      </c>
      <c r="I533" s="36">
        <f t="shared" si="35"/>
        <v>7</v>
      </c>
      <c r="J533" s="58"/>
      <c r="K533" s="58"/>
      <c r="L533" s="58"/>
      <c r="M533" s="58"/>
    </row>
    <row r="534" spans="2:13" x14ac:dyDescent="0.45">
      <c r="B534" s="40">
        <v>526</v>
      </c>
      <c r="C534" s="41" t="s">
        <v>523</v>
      </c>
      <c r="D534" s="49">
        <f>VLOOKUP($B534,'Suburbs Social H 2021'!$A$5:$PW$5312,'Metro Suburbs'!$Q$4)</f>
        <v>130</v>
      </c>
      <c r="E534" s="60"/>
      <c r="F534" s="36">
        <f t="shared" si="32"/>
        <v>130.05260000000001</v>
      </c>
      <c r="G534" s="37">
        <f t="shared" si="33"/>
        <v>183</v>
      </c>
      <c r="H534" s="38" t="str">
        <f t="shared" si="34"/>
        <v>Meeniyan</v>
      </c>
      <c r="I534" s="36">
        <f t="shared" si="35"/>
        <v>7</v>
      </c>
      <c r="J534" s="58"/>
      <c r="K534" s="58"/>
      <c r="L534" s="58"/>
      <c r="M534" s="58"/>
    </row>
    <row r="535" spans="2:13" x14ac:dyDescent="0.45">
      <c r="B535" s="40">
        <v>527</v>
      </c>
      <c r="C535" s="41" t="s">
        <v>845</v>
      </c>
      <c r="D535" s="49">
        <f>VLOOKUP($B535,'Suburbs Social H 2021'!$A$5:$PW$5312,'Metro Suburbs'!$Q$4)</f>
        <v>107</v>
      </c>
      <c r="E535" s="60"/>
      <c r="F535" s="36">
        <f t="shared" si="32"/>
        <v>107.0527</v>
      </c>
      <c r="G535" s="37">
        <f t="shared" si="33"/>
        <v>216</v>
      </c>
      <c r="H535" s="38" t="str">
        <f t="shared" si="34"/>
        <v>Kealba</v>
      </c>
      <c r="I535" s="36">
        <f t="shared" si="35"/>
        <v>7</v>
      </c>
    </row>
    <row r="536" spans="2:13" x14ac:dyDescent="0.45">
      <c r="B536" s="40">
        <v>528</v>
      </c>
      <c r="C536" s="41" t="s">
        <v>733</v>
      </c>
      <c r="D536" s="49">
        <f>VLOOKUP($B536,'Suburbs Social H 2021'!$A$5:$PW$5312,'Metro Suburbs'!$Q$4)</f>
        <v>8</v>
      </c>
      <c r="E536" s="60"/>
      <c r="F536" s="36">
        <f t="shared" si="32"/>
        <v>8.0527999999999995</v>
      </c>
      <c r="G536" s="37">
        <f t="shared" si="33"/>
        <v>504</v>
      </c>
      <c r="H536" s="38" t="str">
        <f t="shared" si="34"/>
        <v>Gunbower</v>
      </c>
      <c r="I536" s="36">
        <f t="shared" si="35"/>
        <v>7</v>
      </c>
    </row>
    <row r="537" spans="2:13" x14ac:dyDescent="0.45">
      <c r="B537" s="40"/>
      <c r="C537"/>
      <c r="D537"/>
      <c r="E537" s="60"/>
      <c r="F537" s="36"/>
      <c r="G537" s="37"/>
      <c r="H537" s="37"/>
      <c r="I537" s="36"/>
    </row>
    <row r="538" spans="2:13" x14ac:dyDescent="0.45">
      <c r="B538" s="40"/>
    </row>
    <row r="539" spans="2:13" x14ac:dyDescent="0.45">
      <c r="B539" s="40"/>
    </row>
    <row r="540" spans="2:13" x14ac:dyDescent="0.45">
      <c r="B540" s="40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71438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75" x14ac:dyDescent="0.35"/>
  <cols>
    <col min="2" max="2" width="18.33203125" customWidth="1"/>
    <col min="3" max="15" width="16" customWidth="1"/>
  </cols>
  <sheetData>
    <row r="5" spans="2:15" ht="31.5" x14ac:dyDescent="0.3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3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3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3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3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3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3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3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3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3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3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3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3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3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3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3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3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3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3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3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3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3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3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3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3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3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3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3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3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3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3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3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3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3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3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3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3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3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3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3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3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3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3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3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3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3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3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3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3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3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3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3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3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3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3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3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3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3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3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3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3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3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3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3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3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3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3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3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3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3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3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3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3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3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3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3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3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3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3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3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3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2023-07-09T10:26:36Z</dcterms:modified>
</cp:coreProperties>
</file>