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10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2B2E2EF7-6996-425D-A9CC-A0FB153278F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Education Attendance" sheetId="2" r:id="rId2"/>
    <sheet name="Gender  Attendance Differences" sheetId="3" r:id="rId3"/>
  </sheets>
  <definedNames>
    <definedName name="_xlnm.Print_Area" localSheetId="1">'Education Attendance'!$A$1:$U$34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H86" i="3"/>
  <c r="I86" i="3"/>
  <c r="H87" i="3"/>
  <c r="I87" i="3"/>
  <c r="I9" i="3"/>
  <c r="H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9" i="3"/>
  <c r="O7" i="1"/>
  <c r="A17" i="2" l="1"/>
  <c r="O48" i="2"/>
  <c r="P48" i="2" s="1"/>
  <c r="F14" i="2" a="1"/>
  <c r="F14" i="2" s="1"/>
  <c r="C14" i="2" a="1"/>
  <c r="C14" i="2" s="1"/>
  <c r="B20" i="2" s="1"/>
  <c r="O8" i="1"/>
  <c r="P8" i="1"/>
  <c r="W8" i="1" s="1"/>
  <c r="Q8" i="1"/>
  <c r="O7" i="2" s="1"/>
  <c r="P7" i="2" s="1"/>
  <c r="R8" i="1"/>
  <c r="S8" i="1"/>
  <c r="T8" i="1"/>
  <c r="O9" i="1"/>
  <c r="V9" i="1" s="1"/>
  <c r="P9" i="1"/>
  <c r="Q9" i="1"/>
  <c r="O8" i="2" s="1"/>
  <c r="P8" i="2" s="1"/>
  <c r="R9" i="1"/>
  <c r="S9" i="1"/>
  <c r="T9" i="1"/>
  <c r="O10" i="1"/>
  <c r="V10" i="1" s="1"/>
  <c r="P10" i="1"/>
  <c r="Q10" i="1"/>
  <c r="O9" i="2" s="1"/>
  <c r="P9" i="2" s="1"/>
  <c r="R10" i="1"/>
  <c r="S10" i="1"/>
  <c r="T10" i="1"/>
  <c r="O11" i="1"/>
  <c r="V11" i="1" s="1"/>
  <c r="P11" i="1"/>
  <c r="Q11" i="1"/>
  <c r="O10" i="2" s="1"/>
  <c r="P10" i="2" s="1"/>
  <c r="R11" i="1"/>
  <c r="S11" i="1"/>
  <c r="T11" i="1"/>
  <c r="O12" i="1"/>
  <c r="P12" i="1"/>
  <c r="W12" i="1" s="1"/>
  <c r="Q12" i="1"/>
  <c r="O11" i="2" s="1"/>
  <c r="P11" i="2" s="1"/>
  <c r="R12" i="1"/>
  <c r="S12" i="1"/>
  <c r="T12" i="1"/>
  <c r="O13" i="1"/>
  <c r="V13" i="1" s="1"/>
  <c r="P13" i="1"/>
  <c r="Q13" i="1"/>
  <c r="O12" i="2" s="1"/>
  <c r="P12" i="2" s="1"/>
  <c r="R13" i="1"/>
  <c r="S13" i="1"/>
  <c r="T13" i="1"/>
  <c r="O14" i="1"/>
  <c r="V14" i="1" s="1"/>
  <c r="P14" i="1"/>
  <c r="Q14" i="1"/>
  <c r="O13" i="2" s="1"/>
  <c r="P13" i="2" s="1"/>
  <c r="R14" i="1"/>
  <c r="S14" i="1"/>
  <c r="T14" i="1"/>
  <c r="O15" i="1"/>
  <c r="V15" i="1" s="1"/>
  <c r="P15" i="1"/>
  <c r="Q15" i="1"/>
  <c r="O14" i="2" s="1"/>
  <c r="P14" i="2" s="1"/>
  <c r="R15" i="1"/>
  <c r="S15" i="1"/>
  <c r="T15" i="1"/>
  <c r="O16" i="1"/>
  <c r="P16" i="1"/>
  <c r="Q16" i="1"/>
  <c r="C15" i="2" s="1"/>
  <c r="R16" i="1"/>
  <c r="S16" i="1"/>
  <c r="T16" i="1"/>
  <c r="O17" i="1"/>
  <c r="V17" i="1" s="1"/>
  <c r="P17" i="1"/>
  <c r="Q17" i="1"/>
  <c r="O16" i="2" s="1"/>
  <c r="P16" i="2" s="1"/>
  <c r="R17" i="1"/>
  <c r="S17" i="1"/>
  <c r="T17" i="1"/>
  <c r="O18" i="1"/>
  <c r="V18" i="1" s="1"/>
  <c r="P18" i="1"/>
  <c r="Q18" i="1"/>
  <c r="O17" i="2" s="1"/>
  <c r="P17" i="2" s="1"/>
  <c r="R18" i="1"/>
  <c r="S18" i="1"/>
  <c r="T18" i="1"/>
  <c r="O19" i="1"/>
  <c r="V19" i="1" s="1"/>
  <c r="P19" i="1"/>
  <c r="W19" i="1" s="1"/>
  <c r="Q19" i="1"/>
  <c r="O18" i="2" s="1"/>
  <c r="P18" i="2" s="1"/>
  <c r="R19" i="1"/>
  <c r="S19" i="1"/>
  <c r="T19" i="1"/>
  <c r="O20" i="1"/>
  <c r="P20" i="1"/>
  <c r="W20" i="1" s="1"/>
  <c r="Q20" i="1"/>
  <c r="O19" i="2" s="1"/>
  <c r="P19" i="2" s="1"/>
  <c r="R20" i="1"/>
  <c r="S20" i="1"/>
  <c r="T20" i="1"/>
  <c r="O21" i="1"/>
  <c r="V21" i="1" s="1"/>
  <c r="P21" i="1"/>
  <c r="Q21" i="1"/>
  <c r="O20" i="2" s="1"/>
  <c r="P20" i="2" s="1"/>
  <c r="R21" i="1"/>
  <c r="S21" i="1"/>
  <c r="T21" i="1"/>
  <c r="O22" i="1"/>
  <c r="V22" i="1" s="1"/>
  <c r="P22" i="1"/>
  <c r="Q22" i="1"/>
  <c r="O21" i="2" s="1"/>
  <c r="P21" i="2" s="1"/>
  <c r="R22" i="1"/>
  <c r="S22" i="1"/>
  <c r="T22" i="1"/>
  <c r="O23" i="1"/>
  <c r="V23" i="1" s="1"/>
  <c r="P23" i="1"/>
  <c r="W23" i="1" s="1"/>
  <c r="Q23" i="1"/>
  <c r="O22" i="2" s="1"/>
  <c r="P22" i="2" s="1"/>
  <c r="R23" i="1"/>
  <c r="S23" i="1"/>
  <c r="T23" i="1"/>
  <c r="O24" i="1"/>
  <c r="P24" i="1"/>
  <c r="W24" i="1" s="1"/>
  <c r="Q24" i="1"/>
  <c r="O23" i="2" s="1"/>
  <c r="P23" i="2" s="1"/>
  <c r="R24" i="1"/>
  <c r="S24" i="1"/>
  <c r="T24" i="1"/>
  <c r="O25" i="1"/>
  <c r="V25" i="1" s="1"/>
  <c r="P25" i="1"/>
  <c r="Q25" i="1"/>
  <c r="O24" i="2" s="1"/>
  <c r="P24" i="2" s="1"/>
  <c r="R25" i="1"/>
  <c r="S25" i="1"/>
  <c r="T25" i="1"/>
  <c r="O26" i="1"/>
  <c r="V26" i="1" s="1"/>
  <c r="P26" i="1"/>
  <c r="Q26" i="1"/>
  <c r="O25" i="2" s="1"/>
  <c r="P25" i="2" s="1"/>
  <c r="R26" i="1"/>
  <c r="S26" i="1"/>
  <c r="T26" i="1"/>
  <c r="O27" i="1"/>
  <c r="V27" i="1" s="1"/>
  <c r="P27" i="1"/>
  <c r="W27" i="1" s="1"/>
  <c r="Q27" i="1"/>
  <c r="O26" i="2" s="1"/>
  <c r="P26" i="2" s="1"/>
  <c r="R27" i="1"/>
  <c r="S27" i="1"/>
  <c r="T27" i="1"/>
  <c r="O28" i="1"/>
  <c r="P28" i="1"/>
  <c r="W28" i="1" s="1"/>
  <c r="Q28" i="1"/>
  <c r="O27" i="2" s="1"/>
  <c r="P27" i="2" s="1"/>
  <c r="R28" i="1"/>
  <c r="S28" i="1"/>
  <c r="T28" i="1"/>
  <c r="O29" i="1"/>
  <c r="V29" i="1" s="1"/>
  <c r="P29" i="1"/>
  <c r="Q29" i="1"/>
  <c r="O28" i="2" s="1"/>
  <c r="P28" i="2" s="1"/>
  <c r="R29" i="1"/>
  <c r="S29" i="1"/>
  <c r="T29" i="1"/>
  <c r="O30" i="1"/>
  <c r="V30" i="1" s="1"/>
  <c r="P30" i="1"/>
  <c r="Q30" i="1"/>
  <c r="O29" i="2" s="1"/>
  <c r="P29" i="2" s="1"/>
  <c r="R30" i="1"/>
  <c r="S30" i="1"/>
  <c r="T30" i="1"/>
  <c r="O31" i="1"/>
  <c r="V31" i="1" s="1"/>
  <c r="P31" i="1"/>
  <c r="W31" i="1" s="1"/>
  <c r="Q31" i="1"/>
  <c r="O30" i="2" s="1"/>
  <c r="P30" i="2" s="1"/>
  <c r="R31" i="1"/>
  <c r="S31" i="1"/>
  <c r="T31" i="1"/>
  <c r="O32" i="1"/>
  <c r="P32" i="1"/>
  <c r="W32" i="1" s="1"/>
  <c r="Q32" i="1"/>
  <c r="O31" i="2" s="1"/>
  <c r="P31" i="2" s="1"/>
  <c r="R32" i="1"/>
  <c r="S32" i="1"/>
  <c r="T32" i="1"/>
  <c r="O33" i="1"/>
  <c r="V33" i="1" s="1"/>
  <c r="P33" i="1"/>
  <c r="Q33" i="1"/>
  <c r="O32" i="2" s="1"/>
  <c r="P32" i="2" s="1"/>
  <c r="R33" i="1"/>
  <c r="S33" i="1"/>
  <c r="T33" i="1"/>
  <c r="O34" i="1"/>
  <c r="V34" i="1" s="1"/>
  <c r="P34" i="1"/>
  <c r="Q34" i="1"/>
  <c r="O33" i="2" s="1"/>
  <c r="P33" i="2" s="1"/>
  <c r="R34" i="1"/>
  <c r="S34" i="1"/>
  <c r="T34" i="1"/>
  <c r="O35" i="1"/>
  <c r="V35" i="1" s="1"/>
  <c r="P35" i="1"/>
  <c r="W35" i="1" s="1"/>
  <c r="Q35" i="1"/>
  <c r="O34" i="2" s="1"/>
  <c r="P34" i="2" s="1"/>
  <c r="R35" i="1"/>
  <c r="S35" i="1"/>
  <c r="T35" i="1"/>
  <c r="O36" i="1"/>
  <c r="P36" i="1"/>
  <c r="W36" i="1" s="1"/>
  <c r="Q36" i="1"/>
  <c r="O35" i="2" s="1"/>
  <c r="P35" i="2" s="1"/>
  <c r="R36" i="1"/>
  <c r="S36" i="1"/>
  <c r="T36" i="1"/>
  <c r="O37" i="1"/>
  <c r="V37" i="1" s="1"/>
  <c r="P37" i="1"/>
  <c r="Q37" i="1"/>
  <c r="O36" i="2" s="1"/>
  <c r="P36" i="2" s="1"/>
  <c r="R37" i="1"/>
  <c r="S37" i="1"/>
  <c r="T37" i="1"/>
  <c r="O38" i="1"/>
  <c r="V38" i="1" s="1"/>
  <c r="P38" i="1"/>
  <c r="Q38" i="1"/>
  <c r="O37" i="2" s="1"/>
  <c r="P37" i="2" s="1"/>
  <c r="R38" i="1"/>
  <c r="S38" i="1"/>
  <c r="T38" i="1"/>
  <c r="O39" i="1"/>
  <c r="V39" i="1" s="1"/>
  <c r="P39" i="1"/>
  <c r="W39" i="1" s="1"/>
  <c r="Q39" i="1"/>
  <c r="O38" i="2" s="1"/>
  <c r="P38" i="2" s="1"/>
  <c r="R39" i="1"/>
  <c r="S39" i="1"/>
  <c r="T39" i="1"/>
  <c r="O40" i="1"/>
  <c r="P40" i="1"/>
  <c r="W40" i="1" s="1"/>
  <c r="Q40" i="1"/>
  <c r="O39" i="2" s="1"/>
  <c r="P39" i="2" s="1"/>
  <c r="R40" i="1"/>
  <c r="S40" i="1"/>
  <c r="T40" i="1"/>
  <c r="O41" i="1"/>
  <c r="V41" i="1" s="1"/>
  <c r="P41" i="1"/>
  <c r="Q41" i="1"/>
  <c r="O40" i="2" s="1"/>
  <c r="P40" i="2" s="1"/>
  <c r="R41" i="1"/>
  <c r="S41" i="1"/>
  <c r="T41" i="1"/>
  <c r="O42" i="1"/>
  <c r="V42" i="1" s="1"/>
  <c r="P42" i="1"/>
  <c r="Q42" i="1"/>
  <c r="O41" i="2" s="1"/>
  <c r="P41" i="2" s="1"/>
  <c r="R42" i="1"/>
  <c r="S42" i="1"/>
  <c r="T42" i="1"/>
  <c r="O43" i="1"/>
  <c r="V43" i="1" s="1"/>
  <c r="P43" i="1"/>
  <c r="W43" i="1" s="1"/>
  <c r="Q43" i="1"/>
  <c r="O42" i="2" s="1"/>
  <c r="P42" i="2" s="1"/>
  <c r="R43" i="1"/>
  <c r="S43" i="1"/>
  <c r="T43" i="1"/>
  <c r="O44" i="1"/>
  <c r="P44" i="1"/>
  <c r="W44" i="1" s="1"/>
  <c r="Q44" i="1"/>
  <c r="O43" i="2" s="1"/>
  <c r="P43" i="2" s="1"/>
  <c r="R44" i="1"/>
  <c r="S44" i="1"/>
  <c r="T44" i="1"/>
  <c r="O45" i="1"/>
  <c r="V45" i="1" s="1"/>
  <c r="P45" i="1"/>
  <c r="Q45" i="1"/>
  <c r="O44" i="2" s="1"/>
  <c r="P44" i="2" s="1"/>
  <c r="R45" i="1"/>
  <c r="S45" i="1"/>
  <c r="T45" i="1"/>
  <c r="O46" i="1"/>
  <c r="V46" i="1" s="1"/>
  <c r="P46" i="1"/>
  <c r="Q46" i="1"/>
  <c r="O45" i="2" s="1"/>
  <c r="P45" i="2" s="1"/>
  <c r="R46" i="1"/>
  <c r="S46" i="1"/>
  <c r="T46" i="1"/>
  <c r="O47" i="1"/>
  <c r="V47" i="1" s="1"/>
  <c r="P47" i="1"/>
  <c r="W47" i="1" s="1"/>
  <c r="Q47" i="1"/>
  <c r="O46" i="2" s="1"/>
  <c r="P46" i="2" s="1"/>
  <c r="R47" i="1"/>
  <c r="S47" i="1"/>
  <c r="T47" i="1"/>
  <c r="O48" i="1"/>
  <c r="P48" i="1"/>
  <c r="W48" i="1" s="1"/>
  <c r="Q48" i="1"/>
  <c r="O47" i="2" s="1"/>
  <c r="P47" i="2" s="1"/>
  <c r="R48" i="1"/>
  <c r="S48" i="1"/>
  <c r="T48" i="1"/>
  <c r="O49" i="1"/>
  <c r="V49" i="1" s="1"/>
  <c r="P49" i="1"/>
  <c r="Q49" i="1"/>
  <c r="R49" i="1"/>
  <c r="S49" i="1"/>
  <c r="T49" i="1"/>
  <c r="O50" i="1"/>
  <c r="V50" i="1" s="1"/>
  <c r="P50" i="1"/>
  <c r="Q50" i="1"/>
  <c r="O49" i="2" s="1"/>
  <c r="P49" i="2" s="1"/>
  <c r="R50" i="1"/>
  <c r="S50" i="1"/>
  <c r="T50" i="1"/>
  <c r="O51" i="1"/>
  <c r="V51" i="1" s="1"/>
  <c r="P51" i="1"/>
  <c r="W51" i="1" s="1"/>
  <c r="Q51" i="1"/>
  <c r="O50" i="2" s="1"/>
  <c r="P50" i="2" s="1"/>
  <c r="R51" i="1"/>
  <c r="S51" i="1"/>
  <c r="T51" i="1"/>
  <c r="O52" i="1"/>
  <c r="P52" i="1"/>
  <c r="W52" i="1" s="1"/>
  <c r="Q52" i="1"/>
  <c r="O51" i="2" s="1"/>
  <c r="P51" i="2" s="1"/>
  <c r="R52" i="1"/>
  <c r="S52" i="1"/>
  <c r="T52" i="1"/>
  <c r="O53" i="1"/>
  <c r="V53" i="1" s="1"/>
  <c r="P53" i="1"/>
  <c r="Q53" i="1"/>
  <c r="O52" i="2" s="1"/>
  <c r="P52" i="2" s="1"/>
  <c r="R53" i="1"/>
  <c r="S53" i="1"/>
  <c r="T53" i="1"/>
  <c r="O54" i="1"/>
  <c r="V54" i="1" s="1"/>
  <c r="P54" i="1"/>
  <c r="Q54" i="1"/>
  <c r="O53" i="2" s="1"/>
  <c r="P53" i="2" s="1"/>
  <c r="R54" i="1"/>
  <c r="S54" i="1"/>
  <c r="T54" i="1"/>
  <c r="O55" i="1"/>
  <c r="V55" i="1" s="1"/>
  <c r="P55" i="1"/>
  <c r="W55" i="1" s="1"/>
  <c r="Q55" i="1"/>
  <c r="O54" i="2" s="1"/>
  <c r="P54" i="2" s="1"/>
  <c r="R55" i="1"/>
  <c r="S55" i="1"/>
  <c r="T55" i="1"/>
  <c r="O56" i="1"/>
  <c r="P56" i="1"/>
  <c r="W56" i="1" s="1"/>
  <c r="Q56" i="1"/>
  <c r="O55" i="2" s="1"/>
  <c r="P55" i="2" s="1"/>
  <c r="R56" i="1"/>
  <c r="S56" i="1"/>
  <c r="T56" i="1"/>
  <c r="O57" i="1"/>
  <c r="V57" i="1" s="1"/>
  <c r="P57" i="1"/>
  <c r="Q57" i="1"/>
  <c r="O56" i="2" s="1"/>
  <c r="P56" i="2" s="1"/>
  <c r="R57" i="1"/>
  <c r="S57" i="1"/>
  <c r="T57" i="1"/>
  <c r="O58" i="1"/>
  <c r="V58" i="1" s="1"/>
  <c r="P58" i="1"/>
  <c r="Q58" i="1"/>
  <c r="O57" i="2" s="1"/>
  <c r="P57" i="2" s="1"/>
  <c r="R58" i="1"/>
  <c r="S58" i="1"/>
  <c r="T58" i="1"/>
  <c r="O59" i="1"/>
  <c r="V59" i="1" s="1"/>
  <c r="P59" i="1"/>
  <c r="W59" i="1" s="1"/>
  <c r="Q59" i="1"/>
  <c r="O58" i="2" s="1"/>
  <c r="P58" i="2" s="1"/>
  <c r="R59" i="1"/>
  <c r="S59" i="1"/>
  <c r="T59" i="1"/>
  <c r="O60" i="1"/>
  <c r="P60" i="1"/>
  <c r="W60" i="1" s="1"/>
  <c r="Q60" i="1"/>
  <c r="O59" i="2" s="1"/>
  <c r="P59" i="2" s="1"/>
  <c r="R60" i="1"/>
  <c r="S60" i="1"/>
  <c r="T60" i="1"/>
  <c r="O61" i="1"/>
  <c r="V61" i="1" s="1"/>
  <c r="P61" i="1"/>
  <c r="Q61" i="1"/>
  <c r="O60" i="2" s="1"/>
  <c r="P60" i="2" s="1"/>
  <c r="R61" i="1"/>
  <c r="S61" i="1"/>
  <c r="T61" i="1"/>
  <c r="O62" i="1"/>
  <c r="V62" i="1" s="1"/>
  <c r="P62" i="1"/>
  <c r="Q62" i="1"/>
  <c r="O61" i="2" s="1"/>
  <c r="P61" i="2" s="1"/>
  <c r="R62" i="1"/>
  <c r="S62" i="1"/>
  <c r="T62" i="1"/>
  <c r="O63" i="1"/>
  <c r="V63" i="1" s="1"/>
  <c r="P63" i="1"/>
  <c r="W63" i="1" s="1"/>
  <c r="Q63" i="1"/>
  <c r="O62" i="2" s="1"/>
  <c r="P62" i="2" s="1"/>
  <c r="R63" i="1"/>
  <c r="S63" i="1"/>
  <c r="T63" i="1"/>
  <c r="O64" i="1"/>
  <c r="P64" i="1"/>
  <c r="W64" i="1" s="1"/>
  <c r="Q64" i="1"/>
  <c r="O63" i="2" s="1"/>
  <c r="P63" i="2" s="1"/>
  <c r="R64" i="1"/>
  <c r="S64" i="1"/>
  <c r="T64" i="1"/>
  <c r="O65" i="1"/>
  <c r="V65" i="1" s="1"/>
  <c r="P65" i="1"/>
  <c r="Q65" i="1"/>
  <c r="O64" i="2" s="1"/>
  <c r="P64" i="2" s="1"/>
  <c r="R65" i="1"/>
  <c r="S65" i="1"/>
  <c r="T65" i="1"/>
  <c r="O66" i="1"/>
  <c r="V66" i="1" s="1"/>
  <c r="P66" i="1"/>
  <c r="Q66" i="1"/>
  <c r="O65" i="2" s="1"/>
  <c r="P65" i="2" s="1"/>
  <c r="R66" i="1"/>
  <c r="S66" i="1"/>
  <c r="T66" i="1"/>
  <c r="O67" i="1"/>
  <c r="V67" i="1" s="1"/>
  <c r="P67" i="1"/>
  <c r="W67" i="1" s="1"/>
  <c r="Q67" i="1"/>
  <c r="O66" i="2" s="1"/>
  <c r="P66" i="2" s="1"/>
  <c r="R67" i="1"/>
  <c r="S67" i="1"/>
  <c r="T67" i="1"/>
  <c r="O68" i="1"/>
  <c r="P68" i="1"/>
  <c r="W68" i="1" s="1"/>
  <c r="Q68" i="1"/>
  <c r="O67" i="2" s="1"/>
  <c r="P67" i="2" s="1"/>
  <c r="R68" i="1"/>
  <c r="S68" i="1"/>
  <c r="T68" i="1"/>
  <c r="O69" i="1"/>
  <c r="V69" i="1" s="1"/>
  <c r="P69" i="1"/>
  <c r="Q69" i="1"/>
  <c r="O68" i="2" s="1"/>
  <c r="P68" i="2" s="1"/>
  <c r="R69" i="1"/>
  <c r="S69" i="1"/>
  <c r="T69" i="1"/>
  <c r="O70" i="1"/>
  <c r="V70" i="1" s="1"/>
  <c r="P70" i="1"/>
  <c r="Q70" i="1"/>
  <c r="O69" i="2" s="1"/>
  <c r="P69" i="2" s="1"/>
  <c r="R70" i="1"/>
  <c r="S70" i="1"/>
  <c r="T70" i="1"/>
  <c r="O71" i="1"/>
  <c r="V71" i="1" s="1"/>
  <c r="P71" i="1"/>
  <c r="W71" i="1" s="1"/>
  <c r="Q71" i="1"/>
  <c r="O70" i="2" s="1"/>
  <c r="P70" i="2" s="1"/>
  <c r="R71" i="1"/>
  <c r="S71" i="1"/>
  <c r="T71" i="1"/>
  <c r="O72" i="1"/>
  <c r="P72" i="1"/>
  <c r="W72" i="1" s="1"/>
  <c r="Q72" i="1"/>
  <c r="O71" i="2" s="1"/>
  <c r="P71" i="2" s="1"/>
  <c r="R72" i="1"/>
  <c r="S72" i="1"/>
  <c r="T72" i="1"/>
  <c r="O73" i="1"/>
  <c r="V73" i="1" s="1"/>
  <c r="P73" i="1"/>
  <c r="Q73" i="1"/>
  <c r="O72" i="2" s="1"/>
  <c r="P72" i="2" s="1"/>
  <c r="R73" i="1"/>
  <c r="S73" i="1"/>
  <c r="T73" i="1"/>
  <c r="O74" i="1"/>
  <c r="V74" i="1" s="1"/>
  <c r="P74" i="1"/>
  <c r="Q74" i="1"/>
  <c r="O73" i="2" s="1"/>
  <c r="P73" i="2" s="1"/>
  <c r="R74" i="1"/>
  <c r="S74" i="1"/>
  <c r="T74" i="1"/>
  <c r="O75" i="1"/>
  <c r="V75" i="1" s="1"/>
  <c r="P75" i="1"/>
  <c r="W75" i="1" s="1"/>
  <c r="Q75" i="1"/>
  <c r="O74" i="2" s="1"/>
  <c r="P74" i="2" s="1"/>
  <c r="R75" i="1"/>
  <c r="S75" i="1"/>
  <c r="T75" i="1"/>
  <c r="O76" i="1"/>
  <c r="P76" i="1"/>
  <c r="W76" i="1" s="1"/>
  <c r="Q76" i="1"/>
  <c r="O75" i="2" s="1"/>
  <c r="P75" i="2" s="1"/>
  <c r="R76" i="1"/>
  <c r="S76" i="1"/>
  <c r="T76" i="1"/>
  <c r="O77" i="1"/>
  <c r="V77" i="1" s="1"/>
  <c r="P77" i="1"/>
  <c r="Q77" i="1"/>
  <c r="O76" i="2" s="1"/>
  <c r="P76" i="2" s="1"/>
  <c r="R77" i="1"/>
  <c r="S77" i="1"/>
  <c r="T77" i="1"/>
  <c r="O78" i="1"/>
  <c r="P78" i="1"/>
  <c r="Q78" i="1"/>
  <c r="O77" i="2" s="1"/>
  <c r="P77" i="2" s="1"/>
  <c r="R78" i="1"/>
  <c r="S78" i="1"/>
  <c r="T78" i="1"/>
  <c r="O79" i="1"/>
  <c r="V79" i="1" s="1"/>
  <c r="P79" i="1"/>
  <c r="W79" i="1" s="1"/>
  <c r="Q79" i="1"/>
  <c r="O78" i="2" s="1"/>
  <c r="P78" i="2" s="1"/>
  <c r="R79" i="1"/>
  <c r="S79" i="1"/>
  <c r="T79" i="1"/>
  <c r="O80" i="1"/>
  <c r="P80" i="1"/>
  <c r="W80" i="1" s="1"/>
  <c r="Q80" i="1"/>
  <c r="O79" i="2" s="1"/>
  <c r="P79" i="2" s="1"/>
  <c r="R80" i="1"/>
  <c r="S80" i="1"/>
  <c r="T80" i="1"/>
  <c r="O81" i="1"/>
  <c r="V81" i="1" s="1"/>
  <c r="P81" i="1"/>
  <c r="Q81" i="1"/>
  <c r="O80" i="2" s="1"/>
  <c r="P80" i="2" s="1"/>
  <c r="R81" i="1"/>
  <c r="S81" i="1"/>
  <c r="T81" i="1"/>
  <c r="O82" i="1"/>
  <c r="V82" i="1" s="1"/>
  <c r="P82" i="1"/>
  <c r="Q82" i="1"/>
  <c r="O81" i="2" s="1"/>
  <c r="P81" i="2" s="1"/>
  <c r="R82" i="1"/>
  <c r="S82" i="1"/>
  <c r="T82" i="1"/>
  <c r="O83" i="1"/>
  <c r="V83" i="1" s="1"/>
  <c r="P83" i="1"/>
  <c r="W83" i="1" s="1"/>
  <c r="Q83" i="1"/>
  <c r="O82" i="2" s="1"/>
  <c r="P82" i="2" s="1"/>
  <c r="R83" i="1"/>
  <c r="S83" i="1"/>
  <c r="T83" i="1"/>
  <c r="O84" i="1"/>
  <c r="P84" i="1"/>
  <c r="W84" i="1" s="1"/>
  <c r="Q84" i="1"/>
  <c r="O83" i="2" s="1"/>
  <c r="P83" i="2" s="1"/>
  <c r="R84" i="1"/>
  <c r="S84" i="1"/>
  <c r="T84" i="1"/>
  <c r="O85" i="1"/>
  <c r="V85" i="1" s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W7" i="1" s="1"/>
  <c r="V86" i="1" l="1"/>
  <c r="V78" i="1"/>
  <c r="C16" i="2"/>
  <c r="D20" i="2" s="1"/>
  <c r="W15" i="1"/>
  <c r="W11" i="1"/>
  <c r="F16" i="2"/>
  <c r="D21" i="2" s="1"/>
  <c r="W16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V8" i="1"/>
  <c r="V84" i="1"/>
  <c r="V80" i="1"/>
  <c r="V76" i="1"/>
  <c r="V72" i="1"/>
  <c r="W85" i="1"/>
  <c r="W81" i="1"/>
  <c r="W77" i="1"/>
  <c r="W73" i="1"/>
  <c r="W69" i="1"/>
  <c r="W65" i="1"/>
  <c r="W61" i="1"/>
  <c r="W57" i="1"/>
  <c r="W53" i="1"/>
  <c r="W49" i="1"/>
  <c r="W45" i="1"/>
  <c r="W41" i="1"/>
  <c r="W37" i="1"/>
  <c r="W33" i="1"/>
  <c r="W29" i="1"/>
  <c r="W25" i="1"/>
  <c r="W21" i="1"/>
  <c r="W17" i="1"/>
  <c r="W13" i="1"/>
  <c r="W9" i="1"/>
  <c r="W86" i="1"/>
  <c r="W82" i="1"/>
  <c r="W78" i="1"/>
  <c r="W74" i="1"/>
  <c r="W70" i="1"/>
  <c r="W66" i="1"/>
  <c r="W62" i="1"/>
  <c r="W58" i="1"/>
  <c r="W54" i="1"/>
  <c r="W50" i="1"/>
  <c r="W46" i="1"/>
  <c r="W42" i="1"/>
  <c r="W38" i="1"/>
  <c r="W34" i="1"/>
  <c r="W30" i="1"/>
  <c r="W26" i="1"/>
  <c r="W22" i="1"/>
  <c r="W18" i="1"/>
  <c r="W14" i="1"/>
  <c r="W10" i="1"/>
  <c r="F15" i="2"/>
  <c r="C21" i="2" s="1"/>
  <c r="V7" i="1"/>
  <c r="O15" i="2"/>
  <c r="P15" i="2" s="1"/>
  <c r="Q69" i="2" s="1"/>
  <c r="Q61" i="2"/>
  <c r="B21" i="2"/>
  <c r="C20" i="2"/>
  <c r="Q36" i="2" l="1"/>
  <c r="Q25" i="2"/>
  <c r="Q43" i="2"/>
  <c r="Q29" i="2"/>
  <c r="Q32" i="2"/>
  <c r="Q11" i="2"/>
  <c r="S33" i="2" s="1"/>
  <c r="Q12" i="2"/>
  <c r="Q75" i="2"/>
  <c r="Q76" i="2"/>
  <c r="Q59" i="2"/>
  <c r="Q79" i="2"/>
  <c r="R72" i="2" s="1"/>
  <c r="Q18" i="2"/>
  <c r="Q52" i="2"/>
  <c r="Q44" i="2"/>
  <c r="Q46" i="2"/>
  <c r="Q54" i="2"/>
  <c r="Q24" i="2"/>
  <c r="Q84" i="2"/>
  <c r="Q16" i="2"/>
  <c r="Q68" i="2"/>
  <c r="Q28" i="2"/>
  <c r="Q51" i="2"/>
  <c r="Q53" i="2"/>
  <c r="Q37" i="2"/>
  <c r="Q26" i="2"/>
  <c r="Q77" i="2"/>
  <c r="Q71" i="2"/>
  <c r="Q45" i="2"/>
  <c r="Q38" i="2"/>
  <c r="Q34" i="2"/>
  <c r="Q8" i="2"/>
  <c r="Q15" i="2"/>
  <c r="Q80" i="2"/>
  <c r="Q72" i="2"/>
  <c r="Q55" i="2"/>
  <c r="Q56" i="2"/>
  <c r="Q39" i="2"/>
  <c r="Q40" i="2"/>
  <c r="Q22" i="2"/>
  <c r="Q17" i="2"/>
  <c r="Q30" i="2"/>
  <c r="Q7" i="2"/>
  <c r="Q9" i="2"/>
  <c r="Q81" i="2"/>
  <c r="Q64" i="2"/>
  <c r="Q65" i="2"/>
  <c r="Q48" i="2"/>
  <c r="Q49" i="2"/>
  <c r="Q13" i="2"/>
  <c r="Q27" i="2"/>
  <c r="Q78" i="2"/>
  <c r="Q33" i="2"/>
  <c r="Q14" i="2"/>
  <c r="Q31" i="2"/>
  <c r="Q47" i="2"/>
  <c r="Q6" i="2"/>
  <c r="R31" i="2" s="1"/>
  <c r="Q23" i="2"/>
  <c r="Q19" i="2"/>
  <c r="Q10" i="2"/>
  <c r="Q73" i="2"/>
  <c r="Q74" i="2"/>
  <c r="Q57" i="2"/>
  <c r="Q58" i="2"/>
  <c r="Q41" i="2"/>
  <c r="Q70" i="2"/>
  <c r="Q60" i="2"/>
  <c r="Q63" i="2"/>
  <c r="Q35" i="2"/>
  <c r="Q21" i="2"/>
  <c r="Q62" i="2"/>
  <c r="Q20" i="2"/>
  <c r="Q82" i="2"/>
  <c r="Q83" i="2"/>
  <c r="Q66" i="2"/>
  <c r="Q67" i="2"/>
  <c r="Q50" i="2"/>
  <c r="Q42" i="2"/>
  <c r="R7" i="2"/>
  <c r="R63" i="2"/>
  <c r="R71" i="2"/>
  <c r="S57" i="2"/>
  <c r="R8" i="2"/>
  <c r="S58" i="2"/>
  <c r="S43" i="2"/>
  <c r="R58" i="2"/>
  <c r="S44" i="2"/>
  <c r="R27" i="2"/>
  <c r="S13" i="2"/>
  <c r="S77" i="2"/>
  <c r="R60" i="2"/>
  <c r="S46" i="2"/>
  <c r="S15" i="2"/>
  <c r="S79" i="2"/>
  <c r="S51" i="2"/>
  <c r="R22" i="2"/>
  <c r="S8" i="2"/>
  <c r="R29" i="2" l="1"/>
  <c r="R78" i="2"/>
  <c r="S7" i="2"/>
  <c r="S69" i="2"/>
  <c r="S48" i="2"/>
  <c r="R25" i="2"/>
  <c r="S24" i="2"/>
  <c r="R38" i="2"/>
  <c r="R49" i="2"/>
  <c r="S31" i="2"/>
  <c r="R45" i="2"/>
  <c r="S62" i="2"/>
  <c r="R76" i="2"/>
  <c r="R12" i="2"/>
  <c r="S29" i="2"/>
  <c r="R43" i="2"/>
  <c r="S60" i="2"/>
  <c r="R74" i="2"/>
  <c r="R10" i="2"/>
  <c r="S74" i="2"/>
  <c r="S10" i="2"/>
  <c r="R24" i="2"/>
  <c r="S73" i="2"/>
  <c r="S9" i="2"/>
  <c r="R23" i="2"/>
  <c r="S80" i="2"/>
  <c r="S16" i="2"/>
  <c r="R30" i="2"/>
  <c r="R17" i="2"/>
  <c r="S23" i="2"/>
  <c r="R37" i="2"/>
  <c r="S54" i="2"/>
  <c r="R68" i="2"/>
  <c r="S6" i="2"/>
  <c r="S21" i="2"/>
  <c r="R35" i="2"/>
  <c r="S52" i="2"/>
  <c r="R66" i="2"/>
  <c r="S75" i="2"/>
  <c r="S66" i="2"/>
  <c r="R80" i="2"/>
  <c r="R16" i="2"/>
  <c r="S65" i="2"/>
  <c r="R79" i="2"/>
  <c r="R15" i="2"/>
  <c r="S72" i="2"/>
  <c r="S71" i="2"/>
  <c r="S38" i="2"/>
  <c r="R83" i="2"/>
  <c r="R19" i="2"/>
  <c r="S36" i="2"/>
  <c r="R50" i="2"/>
  <c r="S11" i="2"/>
  <c r="S50" i="2"/>
  <c r="R64" i="2"/>
  <c r="S67" i="2"/>
  <c r="S49" i="2"/>
  <c r="S56" i="2"/>
  <c r="R70" i="2"/>
  <c r="S83" i="2"/>
  <c r="S63" i="2"/>
  <c r="R77" i="2"/>
  <c r="R13" i="2"/>
  <c r="S30" i="2"/>
  <c r="R44" i="2"/>
  <c r="S61" i="2"/>
  <c r="R75" i="2"/>
  <c r="R11" i="2"/>
  <c r="S28" i="2"/>
  <c r="R42" i="2"/>
  <c r="R57" i="2"/>
  <c r="S42" i="2"/>
  <c r="R56" i="2"/>
  <c r="S35" i="2"/>
  <c r="S41" i="2"/>
  <c r="R55" i="2"/>
  <c r="S64" i="2"/>
  <c r="R21" i="2"/>
  <c r="S59" i="2"/>
  <c r="S55" i="2"/>
  <c r="R6" i="2"/>
  <c r="S22" i="2"/>
  <c r="S53" i="2"/>
  <c r="R67" i="2"/>
  <c r="S20" i="2"/>
  <c r="R41" i="2"/>
  <c r="R48" i="2"/>
  <c r="R73" i="2"/>
  <c r="R47" i="2"/>
  <c r="S40" i="2"/>
  <c r="R54" i="2"/>
  <c r="S19" i="2"/>
  <c r="S47" i="2"/>
  <c r="R61" i="2"/>
  <c r="S78" i="2"/>
  <c r="S14" i="2"/>
  <c r="R28" i="2"/>
  <c r="S45" i="2"/>
  <c r="R59" i="2"/>
  <c r="S76" i="2"/>
  <c r="S12" i="2"/>
  <c r="R26" i="2"/>
  <c r="R9" i="2"/>
  <c r="S26" i="2"/>
  <c r="R40" i="2"/>
  <c r="R33" i="2"/>
  <c r="S25" i="2"/>
  <c r="R39" i="2"/>
  <c r="R14" i="2"/>
  <c r="R52" i="2"/>
  <c r="R62" i="2"/>
  <c r="R69" i="2"/>
  <c r="R36" i="2"/>
  <c r="S84" i="2"/>
  <c r="R34" i="2"/>
  <c r="S34" i="2"/>
  <c r="S27" i="2"/>
  <c r="R65" i="2"/>
  <c r="S32" i="2"/>
  <c r="R46" i="2"/>
  <c r="R81" i="2"/>
  <c r="S39" i="2"/>
  <c r="R53" i="2"/>
  <c r="S70" i="2"/>
  <c r="R84" i="2"/>
  <c r="R20" i="2"/>
  <c r="S37" i="2"/>
  <c r="R51" i="2"/>
  <c r="S68" i="2"/>
  <c r="R82" i="2"/>
  <c r="R18" i="2"/>
  <c r="S82" i="2"/>
  <c r="S18" i="2"/>
  <c r="R32" i="2"/>
  <c r="S81" i="2"/>
  <c r="S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<sst xmlns="http://schemas.openxmlformats.org/spreadsheetml/2006/main" count="284" uniqueCount="104">
  <si>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</si>
  <si>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</si>
  <si>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</si>
  <si>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</si>
  <si>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</si>
  <si>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</si>
  <si>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</si>
  <si>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</si>
  <si>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</si>
  <si>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</si>
  <si>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</si>
  <si>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</si>
  <si>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</si>
  <si>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</si>
  <si>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</si>
  <si>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</si>
  <si>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</si>
  <si>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</si>
  <si>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</si>
  <si>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</si>
  <si>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</si>
  <si>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</si>
  <si>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</si>
  <si>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</si>
  <si>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</si>
  <si>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</si>
  <si>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</si>
  <si>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</si>
  <si>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</si>
  <si>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</si>
  <si>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</si>
  <si>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</si>
  <si>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</si>
  <si>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</si>
  <si>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</si>
  <si>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</si>
  <si>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</si>
  <si>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</si>
  <si>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</si>
  <si>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</si>
  <si>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</si>
  <si>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</si>
  <si>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</si>
  <si>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</si>
  <si>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</si>
  <si>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</si>
  <si>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</si>
  <si>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</si>
  <si>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</si>
  <si>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</si>
  <si>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</si>
  <si>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</si>
  <si>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</si>
  <si>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</si>
  <si>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</si>
  <si>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</si>
  <si>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</si>
  <si>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</si>
  <si>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</si>
  <si>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</si>
  <si>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</si>
  <si>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</si>
  <si>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</si>
  <si>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</si>
  <si>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</si>
  <si>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</si>
  <si>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</si>
  <si>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</si>
  <si>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</si>
  <si>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</si>
  <si>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</si>
  <si>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</si>
  <si>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</si>
  <si>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</si>
  <si>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</si>
  <si>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</si>
  <si>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</si>
  <si>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</si>
  <si>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</si>
  <si>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</si>
  <si>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</si>
  <si>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</si>
  <si>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</si>
  <si>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</si>
  <si>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</si>
  <si>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</si>
  <si>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</si>
  <si>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</si>
  <si>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</si>
  <si>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</si>
  <si>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</si>
  <si>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</si>
  <si>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</si>
  <si>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</si>
  <si>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</si>
  <si>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</si>
  <si>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</si>
  <si>
    <t>Uni &amp; other tertiary</t>
  </si>
  <si>
    <t>Post-school Education Attendance, by Type of Institution and Sex: persons aged 18-22 years, Victoria, 2021</t>
  </si>
  <si>
    <t>Male/Female Uni attendance (%)</t>
  </si>
  <si>
    <t>Male/Female TAFE attendance (%)</t>
  </si>
  <si>
    <t>Male/female rates of participation in TAFE</t>
  </si>
  <si>
    <t xml:space="preserve">Gender Differences in Levels of Attendance </t>
  </si>
  <si>
    <t>Male/female rates of participation in University &amp; other tertiary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</si>
</sst>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rgb="FF800000"/>
      <name val="Garamond"/>
      <family val="1"/>
    </font>
    <font>
      <b/>
      <sz val="12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0" fontId="18" fillId="0" borderId="0" xfId="0" applyFont="1" applyBorder="1"/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18" fillId="33" borderId="0" xfId="0" applyFont="1" applyFill="1" applyBorder="1"/>
    <xf numFmtId="0" fontId="22" fillId="0" borderId="0" xfId="0" applyFont="1"/>
    <xf numFmtId="0" fontId="22" fillId="0" borderId="0" xfId="0" applyFont="1" applyBorder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1" fontId="18" fillId="0" borderId="0" xfId="0" applyNumberFormat="1" applyFont="1" applyAlignment="1">
      <alignment horizontal="center"/>
    </xf>
    <xf numFmtId="0" fontId="31" fillId="0" borderId="0" xfId="0" applyFont="1" applyAlignment="1">
      <alignment horizontal="center" wrapText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locked="0"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33" fillId="0" borderId="0" xfId="0" applyFont="1" applyAlignment="1" applyProtection="1">
      <alignment horizontal="center"/>
      <protection hidden="1"/>
    </xf>
    <xf numFmtId="0" fontId="18" fillId="33" borderId="0" xfId="0" applyFont="1" applyFill="1" applyProtection="1">
      <protection hidden="1"/>
    </xf>
    <xf numFmtId="0" fontId="18" fillId="0" borderId="10" xfId="0" applyFont="1" applyBorder="1" applyProtection="1">
      <protection hidden="1"/>
    </xf>
    <xf numFmtId="1" fontId="18" fillId="0" borderId="10" xfId="0" applyNumberFormat="1" applyFont="1" applyBorder="1" applyAlignment="1" applyProtection="1">
      <alignment horizontal="center"/>
      <protection hidden="1"/>
    </xf>
    <xf numFmtId="0" fontId="18" fillId="0" borderId="10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Attendance'!$B$20</c:f>
              <c:strCache>
                <c:ptCount val="1"/>
                <c:pt idx="0">
                  <c:v>Buloke,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'Education Attendance'!$C$19:$D$19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'Education Attendance'!$C$20:$D$20</c:f>
              <c:numCache>
                <c:formatCode>#,##0.0</c:formatCode>
                <c:ptCount val="2"/>
                <c:pt idx="0">
                  <c:v>27.722772277227726</c:v>
                </c:pt>
                <c:pt idx="1">
                  <c:v>6.9306930693069315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'Education Attendance'!$B$21</c:f>
              <c:strCache>
                <c:ptCount val="1"/>
                <c:pt idx="0">
                  <c:v>Buloke,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'Education Attendance'!$C$19:$D$19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'Education Attendance'!$C$21:$D$21</c:f>
              <c:numCache>
                <c:formatCode>#,##0.0</c:formatCode>
                <c:ptCount val="2"/>
                <c:pt idx="0">
                  <c:v>5.6737588652482271</c:v>
                </c:pt>
                <c:pt idx="1">
                  <c:v>18.439716312056735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'Education Attendance'!$R$6:$R$84</c:f>
              <c:strCache>
                <c:ptCount val="79"/>
                <c:pt idx="0">
                  <c:v>Melbourne</c:v>
                </c:pt>
                <c:pt idx="1">
                  <c:v>Monash</c:v>
                </c:pt>
                <c:pt idx="2">
                  <c:v>Boroondara</c:v>
                </c:pt>
                <c:pt idx="3">
                  <c:v>Bayside</c:v>
                </c:pt>
                <c:pt idx="4">
                  <c:v>Stonnington</c:v>
                </c:pt>
                <c:pt idx="5">
                  <c:v>Glen Eira</c:v>
                </c:pt>
                <c:pt idx="6">
                  <c:v>Whitehorse</c:v>
                </c:pt>
                <c:pt idx="7">
                  <c:v>Manningham</c:v>
                </c:pt>
                <c:pt idx="8">
                  <c:v>Yarra</c:v>
                </c:pt>
                <c:pt idx="9">
                  <c:v>Moonee Valley</c:v>
                </c:pt>
                <c:pt idx="10">
                  <c:v>Darebin</c:v>
                </c:pt>
                <c:pt idx="11">
                  <c:v>Banyule</c:v>
                </c:pt>
                <c:pt idx="12">
                  <c:v>Port Phillip</c:v>
                </c:pt>
                <c:pt idx="13">
                  <c:v>Moreland</c:v>
                </c:pt>
                <c:pt idx="14">
                  <c:v>Maribyrnong</c:v>
                </c:pt>
                <c:pt idx="15">
                  <c:v>Kingston</c:v>
                </c:pt>
                <c:pt idx="16">
                  <c:v>Hobsons Bay</c:v>
                </c:pt>
                <c:pt idx="17">
                  <c:v>Brimbank</c:v>
                </c:pt>
                <c:pt idx="18">
                  <c:v>Nillumbik</c:v>
                </c:pt>
                <c:pt idx="19">
                  <c:v>Greater Dandenong</c:v>
                </c:pt>
                <c:pt idx="20">
                  <c:v>Knox</c:v>
                </c:pt>
                <c:pt idx="21">
                  <c:v>Queenscliffe</c:v>
                </c:pt>
                <c:pt idx="22">
                  <c:v>Whittlesea</c:v>
                </c:pt>
                <c:pt idx="23">
                  <c:v>Wyndham</c:v>
                </c:pt>
                <c:pt idx="24">
                  <c:v>Maroondah</c:v>
                </c:pt>
                <c:pt idx="25">
                  <c:v>Hume</c:v>
                </c:pt>
                <c:pt idx="26">
                  <c:v>Greater Geelong</c:v>
                </c:pt>
                <c:pt idx="27">
                  <c:v>Melton</c:v>
                </c:pt>
                <c:pt idx="28">
                  <c:v>Surf Coast</c:v>
                </c:pt>
                <c:pt idx="29">
                  <c:v>Casey</c:v>
                </c:pt>
                <c:pt idx="30">
                  <c:v>Macedon Ranges</c:v>
                </c:pt>
                <c:pt idx="31">
                  <c:v>Ballarat</c:v>
                </c:pt>
                <c:pt idx="32">
                  <c:v>Frankston</c:v>
                </c:pt>
                <c:pt idx="33">
                  <c:v>Moorabool</c:v>
                </c:pt>
                <c:pt idx="34">
                  <c:v>Mornington Peninsula</c:v>
                </c:pt>
                <c:pt idx="35">
                  <c:v>Yarra Ranges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Buloke</c:v>
                </c:pt>
                <c:pt idx="39">
                  <c:v>Golden Plains</c:v>
                </c:pt>
                <c:pt idx="40">
                  <c:v>Baw Baw</c:v>
                </c:pt>
                <c:pt idx="41">
                  <c:v>Hepburn</c:v>
                </c:pt>
                <c:pt idx="42">
                  <c:v>Loddon</c:v>
                </c:pt>
                <c:pt idx="43">
                  <c:v>Mitchell</c:v>
                </c:pt>
                <c:pt idx="44">
                  <c:v>West Wimmera</c:v>
                </c:pt>
                <c:pt idx="45">
                  <c:v>Bass Coast</c:v>
                </c:pt>
                <c:pt idx="46">
                  <c:v>Mount Alexander</c:v>
                </c:pt>
                <c:pt idx="47">
                  <c:v>Towong</c:v>
                </c:pt>
                <c:pt idx="48">
                  <c:v>South Gippsland</c:v>
                </c:pt>
                <c:pt idx="49">
                  <c:v>Pyrenees</c:v>
                </c:pt>
                <c:pt idx="50">
                  <c:v>Warrnambool</c:v>
                </c:pt>
                <c:pt idx="51">
                  <c:v>Moyne</c:v>
                </c:pt>
                <c:pt idx="52">
                  <c:v>Latrobe</c:v>
                </c:pt>
                <c:pt idx="53">
                  <c:v>Indigo</c:v>
                </c:pt>
                <c:pt idx="54">
                  <c:v>Greater Shepparton</c:v>
                </c:pt>
                <c:pt idx="55">
                  <c:v>Colac Otway</c:v>
                </c:pt>
                <c:pt idx="56">
                  <c:v>Hindmarsh</c:v>
                </c:pt>
                <c:pt idx="57">
                  <c:v>Alpine</c:v>
                </c:pt>
                <c:pt idx="58">
                  <c:v>Central Goldfields</c:v>
                </c:pt>
                <c:pt idx="59">
                  <c:v>Murrindindi</c:v>
                </c:pt>
                <c:pt idx="60">
                  <c:v>Wellington</c:v>
                </c:pt>
                <c:pt idx="61">
                  <c:v>Gannawarra</c:v>
                </c:pt>
                <c:pt idx="62">
                  <c:v>Swan Hill</c:v>
                </c:pt>
                <c:pt idx="63">
                  <c:v>Campaspe</c:v>
                </c:pt>
                <c:pt idx="64">
                  <c:v>Wodonga</c:v>
                </c:pt>
                <c:pt idx="65">
                  <c:v>Corangamite</c:v>
                </c:pt>
                <c:pt idx="66">
                  <c:v>Yarriambiack</c:v>
                </c:pt>
                <c:pt idx="67">
                  <c:v>Benalla</c:v>
                </c:pt>
                <c:pt idx="68">
                  <c:v>Moira</c:v>
                </c:pt>
                <c:pt idx="69">
                  <c:v>Mansfield</c:v>
                </c:pt>
                <c:pt idx="70">
                  <c:v>Mildura</c:v>
                </c:pt>
                <c:pt idx="71">
                  <c:v>Wangaratta</c:v>
                </c:pt>
                <c:pt idx="72">
                  <c:v>Strathbogie</c:v>
                </c:pt>
                <c:pt idx="73">
                  <c:v>Ararat</c:v>
                </c:pt>
                <c:pt idx="74">
                  <c:v>Horsham</c:v>
                </c:pt>
                <c:pt idx="75">
                  <c:v>Northern Grampians</c:v>
                </c:pt>
                <c:pt idx="76">
                  <c:v>Glenelg</c:v>
                </c:pt>
                <c:pt idx="77">
                  <c:v>East Gippsland</c:v>
                </c:pt>
                <c:pt idx="78">
                  <c:v>Southern Grampians</c:v>
                </c:pt>
              </c:strCache>
            </c:strRef>
          </c:cat>
          <c:val>
            <c:numRef>
              <c:f>'Education Attendance'!$S$6:$S$84</c:f>
              <c:numCache>
                <c:formatCode>#,##0.0</c:formatCode>
                <c:ptCount val="79"/>
                <c:pt idx="0">
                  <c:v>68.579940417080437</c:v>
                </c:pt>
                <c:pt idx="1">
                  <c:v>67.406092871931378</c:v>
                </c:pt>
                <c:pt idx="2">
                  <c:v>67.393112626850765</c:v>
                </c:pt>
                <c:pt idx="3">
                  <c:v>64.09546869595296</c:v>
                </c:pt>
                <c:pt idx="4">
                  <c:v>62.397660818713454</c:v>
                </c:pt>
                <c:pt idx="5">
                  <c:v>61.785545583372695</c:v>
                </c:pt>
                <c:pt idx="6">
                  <c:v>61.349474808616698</c:v>
                </c:pt>
                <c:pt idx="7">
                  <c:v>60.577764808870739</c:v>
                </c:pt>
                <c:pt idx="8">
                  <c:v>57.418788410886748</c:v>
                </c:pt>
                <c:pt idx="9">
                  <c:v>54.637388038139264</c:v>
                </c:pt>
                <c:pt idx="10">
                  <c:v>54.210791729702464</c:v>
                </c:pt>
                <c:pt idx="11">
                  <c:v>53.375719043293977</c:v>
                </c:pt>
                <c:pt idx="12">
                  <c:v>52.737752161383291</c:v>
                </c:pt>
                <c:pt idx="13">
                  <c:v>51.985635825940015</c:v>
                </c:pt>
                <c:pt idx="14">
                  <c:v>51.711547238703794</c:v>
                </c:pt>
                <c:pt idx="15">
                  <c:v>49.535679374389055</c:v>
                </c:pt>
                <c:pt idx="16">
                  <c:v>47.215722976134764</c:v>
                </c:pt>
                <c:pt idx="17">
                  <c:v>46.887126708284121</c:v>
                </c:pt>
                <c:pt idx="18">
                  <c:v>46.533203125</c:v>
                </c:pt>
                <c:pt idx="19">
                  <c:v>45.194697597348799</c:v>
                </c:pt>
                <c:pt idx="20">
                  <c:v>45.116888791785016</c:v>
                </c:pt>
                <c:pt idx="21">
                  <c:v>43.478260869565219</c:v>
                </c:pt>
                <c:pt idx="22">
                  <c:v>43.20568252007412</c:v>
                </c:pt>
                <c:pt idx="23">
                  <c:v>40.616966580976865</c:v>
                </c:pt>
                <c:pt idx="24">
                  <c:v>40.164744645799011</c:v>
                </c:pt>
                <c:pt idx="25">
                  <c:v>40.147329650092075</c:v>
                </c:pt>
                <c:pt idx="26">
                  <c:v>39.782391195597796</c:v>
                </c:pt>
                <c:pt idx="27">
                  <c:v>39.465200075858149</c:v>
                </c:pt>
                <c:pt idx="28">
                  <c:v>39.162561576354683</c:v>
                </c:pt>
                <c:pt idx="29">
                  <c:v>37.945156695156697</c:v>
                </c:pt>
                <c:pt idx="30">
                  <c:v>36.10648918469218</c:v>
                </c:pt>
                <c:pt idx="31">
                  <c:v>34.627462175278332</c:v>
                </c:pt>
                <c:pt idx="32">
                  <c:v>32.756324900133151</c:v>
                </c:pt>
                <c:pt idx="33">
                  <c:v>32.478632478632477</c:v>
                </c:pt>
                <c:pt idx="34">
                  <c:v>32.331580265464567</c:v>
                </c:pt>
                <c:pt idx="35">
                  <c:v>30.189109136477558</c:v>
                </c:pt>
                <c:pt idx="36">
                  <c:v>29.935559461042764</c:v>
                </c:pt>
                <c:pt idx="37">
                  <c:v>28.220173232746575</c:v>
                </c:pt>
                <c:pt idx="38">
                  <c:v>27.722772277227726</c:v>
                </c:pt>
                <c:pt idx="39">
                  <c:v>26.841243862520457</c:v>
                </c:pt>
                <c:pt idx="40">
                  <c:v>25.68870523415978</c:v>
                </c:pt>
                <c:pt idx="41">
                  <c:v>23.694779116465863</c:v>
                </c:pt>
                <c:pt idx="42">
                  <c:v>22.377622377622377</c:v>
                </c:pt>
                <c:pt idx="43">
                  <c:v>22.197309417040358</c:v>
                </c:pt>
                <c:pt idx="44">
                  <c:v>22.033898305084744</c:v>
                </c:pt>
                <c:pt idx="45">
                  <c:v>21.074964639321074</c:v>
                </c:pt>
                <c:pt idx="46">
                  <c:v>20.930232558139537</c:v>
                </c:pt>
                <c:pt idx="47">
                  <c:v>20.37037037037037</c:v>
                </c:pt>
                <c:pt idx="48">
                  <c:v>20.33898305084746</c:v>
                </c:pt>
                <c:pt idx="49">
                  <c:v>20.14388489208633</c:v>
                </c:pt>
                <c:pt idx="50">
                  <c:v>19.763694951664874</c:v>
                </c:pt>
                <c:pt idx="51">
                  <c:v>19.633507853403142</c:v>
                </c:pt>
                <c:pt idx="52">
                  <c:v>19.613389910419613</c:v>
                </c:pt>
                <c:pt idx="53">
                  <c:v>19.512195121951219</c:v>
                </c:pt>
                <c:pt idx="54">
                  <c:v>18.98803046789989</c:v>
                </c:pt>
                <c:pt idx="55">
                  <c:v>18.94093686354379</c:v>
                </c:pt>
                <c:pt idx="56">
                  <c:v>18.811881188118811</c:v>
                </c:pt>
                <c:pt idx="57">
                  <c:v>18.333333333333332</c:v>
                </c:pt>
                <c:pt idx="58">
                  <c:v>17.142857142857142</c:v>
                </c:pt>
                <c:pt idx="59">
                  <c:v>17.037037037037038</c:v>
                </c:pt>
                <c:pt idx="60">
                  <c:v>16.848364717542122</c:v>
                </c:pt>
                <c:pt idx="61">
                  <c:v>16.756756756756758</c:v>
                </c:pt>
                <c:pt idx="62">
                  <c:v>16.085271317829459</c:v>
                </c:pt>
                <c:pt idx="63">
                  <c:v>16.00441501103753</c:v>
                </c:pt>
                <c:pt idx="64">
                  <c:v>15.934959349593496</c:v>
                </c:pt>
                <c:pt idx="65">
                  <c:v>15.877437325905291</c:v>
                </c:pt>
                <c:pt idx="66">
                  <c:v>15.53398058252427</c:v>
                </c:pt>
                <c:pt idx="67">
                  <c:v>15.100671140939598</c:v>
                </c:pt>
                <c:pt idx="68">
                  <c:v>14.969135802469136</c:v>
                </c:pt>
                <c:pt idx="69">
                  <c:v>14.965986394557824</c:v>
                </c:pt>
                <c:pt idx="70">
                  <c:v>14.959016393442623</c:v>
                </c:pt>
                <c:pt idx="71">
                  <c:v>14.017341040462428</c:v>
                </c:pt>
                <c:pt idx="72">
                  <c:v>13.227513227513226</c:v>
                </c:pt>
                <c:pt idx="73">
                  <c:v>12.977099236641221</c:v>
                </c:pt>
                <c:pt idx="74">
                  <c:v>12.94559099437148</c:v>
                </c:pt>
                <c:pt idx="75">
                  <c:v>12.406015037593985</c:v>
                </c:pt>
                <c:pt idx="76">
                  <c:v>11.864406779661017</c:v>
                </c:pt>
                <c:pt idx="77">
                  <c:v>11.844863731656185</c:v>
                </c:pt>
                <c:pt idx="78">
                  <c:v>11.748633879781421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57011893986539"/>
          <c:y val="1.7738593663365658E-2"/>
          <c:w val="0.74881701526952538"/>
          <c:h val="0.967046411546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'Gender  Attendance Differences'!$H$9:$H$87</c:f>
              <c:strCache>
                <c:ptCount val="79"/>
                <c:pt idx="0">
                  <c:v>Stonnington</c:v>
                </c:pt>
                <c:pt idx="1">
                  <c:v>Melbourne</c:v>
                </c:pt>
                <c:pt idx="2">
                  <c:v>Boroondara</c:v>
                </c:pt>
                <c:pt idx="3">
                  <c:v>Queenscliffe</c:v>
                </c:pt>
                <c:pt idx="4">
                  <c:v>Monash</c:v>
                </c:pt>
                <c:pt idx="5">
                  <c:v>Port Phillip</c:v>
                </c:pt>
                <c:pt idx="6">
                  <c:v>Glen Eira</c:v>
                </c:pt>
                <c:pt idx="7">
                  <c:v>Maribyrnong</c:v>
                </c:pt>
                <c:pt idx="8">
                  <c:v>Bayside</c:v>
                </c:pt>
                <c:pt idx="9">
                  <c:v>Strathbogie</c:v>
                </c:pt>
                <c:pt idx="10">
                  <c:v>Whitehorse</c:v>
                </c:pt>
                <c:pt idx="11">
                  <c:v>Yarra</c:v>
                </c:pt>
                <c:pt idx="12">
                  <c:v>Manningham</c:v>
                </c:pt>
                <c:pt idx="13">
                  <c:v>Moonee Valley</c:v>
                </c:pt>
                <c:pt idx="14">
                  <c:v>Greater Dandenong</c:v>
                </c:pt>
                <c:pt idx="15">
                  <c:v>Knox</c:v>
                </c:pt>
                <c:pt idx="16">
                  <c:v>Hobsons Bay</c:v>
                </c:pt>
                <c:pt idx="17">
                  <c:v>Darebin</c:v>
                </c:pt>
                <c:pt idx="18">
                  <c:v>Kingston</c:v>
                </c:pt>
                <c:pt idx="19">
                  <c:v>Banyule</c:v>
                </c:pt>
                <c:pt idx="20">
                  <c:v>Moreland</c:v>
                </c:pt>
                <c:pt idx="21">
                  <c:v>Casey</c:v>
                </c:pt>
                <c:pt idx="22">
                  <c:v>Maroondah</c:v>
                </c:pt>
                <c:pt idx="23">
                  <c:v>Wyndham</c:v>
                </c:pt>
                <c:pt idx="24">
                  <c:v>Brimbank</c:v>
                </c:pt>
                <c:pt idx="25">
                  <c:v>Nillumbik</c:v>
                </c:pt>
                <c:pt idx="26">
                  <c:v>Whittlesea</c:v>
                </c:pt>
                <c:pt idx="27">
                  <c:v>Hume</c:v>
                </c:pt>
                <c:pt idx="28">
                  <c:v>Melton</c:v>
                </c:pt>
                <c:pt idx="29">
                  <c:v>Greater Geelong</c:v>
                </c:pt>
                <c:pt idx="30">
                  <c:v>Cardinia</c:v>
                </c:pt>
                <c:pt idx="31">
                  <c:v>Latrobe</c:v>
                </c:pt>
                <c:pt idx="32">
                  <c:v>Yarra Ranges</c:v>
                </c:pt>
                <c:pt idx="33">
                  <c:v>Macedon Ranges</c:v>
                </c:pt>
                <c:pt idx="34">
                  <c:v>Alpine</c:v>
                </c:pt>
                <c:pt idx="35">
                  <c:v>Ballarat</c:v>
                </c:pt>
                <c:pt idx="36">
                  <c:v>Surf Coast</c:v>
                </c:pt>
                <c:pt idx="37">
                  <c:v>Frankston</c:v>
                </c:pt>
                <c:pt idx="38">
                  <c:v>Mornington Peninsula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Northern Grampians</c:v>
                </c:pt>
                <c:pt idx="42">
                  <c:v>Horsham</c:v>
                </c:pt>
                <c:pt idx="43">
                  <c:v>Mount Alexander</c:v>
                </c:pt>
                <c:pt idx="44">
                  <c:v>Southern Grampians</c:v>
                </c:pt>
                <c:pt idx="45">
                  <c:v>Bass Coast</c:v>
                </c:pt>
                <c:pt idx="46">
                  <c:v>Moorabool</c:v>
                </c:pt>
                <c:pt idx="47">
                  <c:v>Murrindindi</c:v>
                </c:pt>
                <c:pt idx="48">
                  <c:v>Moira</c:v>
                </c:pt>
                <c:pt idx="49">
                  <c:v>Baw Baw</c:v>
                </c:pt>
                <c:pt idx="50">
                  <c:v>Mansfield</c:v>
                </c:pt>
                <c:pt idx="51">
                  <c:v>Mitchell</c:v>
                </c:pt>
                <c:pt idx="52">
                  <c:v>Warrnambool</c:v>
                </c:pt>
                <c:pt idx="53">
                  <c:v>Yarriambiack</c:v>
                </c:pt>
                <c:pt idx="54">
                  <c:v>West Wimmera</c:v>
                </c:pt>
                <c:pt idx="55">
                  <c:v>Swan Hill</c:v>
                </c:pt>
                <c:pt idx="56">
                  <c:v>Mildura</c:v>
                </c:pt>
                <c:pt idx="57">
                  <c:v>Wangaratta</c:v>
                </c:pt>
                <c:pt idx="58">
                  <c:v>Campaspe</c:v>
                </c:pt>
                <c:pt idx="59">
                  <c:v>Pyrenees</c:v>
                </c:pt>
                <c:pt idx="60">
                  <c:v>Greater Shepparton</c:v>
                </c:pt>
                <c:pt idx="61">
                  <c:v>Hepburn</c:v>
                </c:pt>
                <c:pt idx="62">
                  <c:v>Hindmarsh</c:v>
                </c:pt>
                <c:pt idx="63">
                  <c:v>Corangamite</c:v>
                </c:pt>
                <c:pt idx="64">
                  <c:v>Loddon</c:v>
                </c:pt>
                <c:pt idx="65">
                  <c:v>Gannawarra</c:v>
                </c:pt>
                <c:pt idx="66">
                  <c:v>Indigo</c:v>
                </c:pt>
                <c:pt idx="67">
                  <c:v>Moyne</c:v>
                </c:pt>
                <c:pt idx="68">
                  <c:v>Wellington</c:v>
                </c:pt>
                <c:pt idx="69">
                  <c:v>Wodonga</c:v>
                </c:pt>
                <c:pt idx="70">
                  <c:v>South Gippsland</c:v>
                </c:pt>
                <c:pt idx="71">
                  <c:v>Glenelg</c:v>
                </c:pt>
                <c:pt idx="72">
                  <c:v>Colac Otway</c:v>
                </c:pt>
                <c:pt idx="73">
                  <c:v>Benalla</c:v>
                </c:pt>
                <c:pt idx="74">
                  <c:v>Central Goldfields</c:v>
                </c:pt>
                <c:pt idx="75">
                  <c:v>East Gippsland</c:v>
                </c:pt>
                <c:pt idx="76">
                  <c:v>Towong</c:v>
                </c:pt>
                <c:pt idx="77">
                  <c:v>Ararat</c:v>
                </c:pt>
                <c:pt idx="78">
                  <c:v>Buloke</c:v>
                </c:pt>
              </c:strCache>
            </c:strRef>
          </c:cat>
          <c:val>
            <c:numRef>
              <c:f>'Gender  Attendance Differences'!$I$9:$I$87</c:f>
              <c:numCache>
                <c:formatCode>0</c:formatCode>
                <c:ptCount val="79"/>
                <c:pt idx="0">
                  <c:v>95.874301648226094</c:v>
                </c:pt>
                <c:pt idx="1">
                  <c:v>94.428333908201196</c:v>
                </c:pt>
                <c:pt idx="2">
                  <c:v>93.431710618824923</c:v>
                </c:pt>
                <c:pt idx="3">
                  <c:v>88.461538461538467</c:v>
                </c:pt>
                <c:pt idx="4">
                  <c:v>87.17350359075914</c:v>
                </c:pt>
                <c:pt idx="5">
                  <c:v>86.931183864023623</c:v>
                </c:pt>
                <c:pt idx="6">
                  <c:v>86.222059094849669</c:v>
                </c:pt>
                <c:pt idx="7">
                  <c:v>85.907403859434936</c:v>
                </c:pt>
                <c:pt idx="8">
                  <c:v>85.797515217984198</c:v>
                </c:pt>
                <c:pt idx="9">
                  <c:v>85.354838709677409</c:v>
                </c:pt>
                <c:pt idx="10">
                  <c:v>84.651634745598756</c:v>
                </c:pt>
                <c:pt idx="11">
                  <c:v>84.508725363221657</c:v>
                </c:pt>
                <c:pt idx="12">
                  <c:v>83.199867929010338</c:v>
                </c:pt>
                <c:pt idx="13">
                  <c:v>79.722174868026769</c:v>
                </c:pt>
                <c:pt idx="14">
                  <c:v>78.440475961470966</c:v>
                </c:pt>
                <c:pt idx="15">
                  <c:v>77.491263449400336</c:v>
                </c:pt>
                <c:pt idx="16">
                  <c:v>76.692064469793991</c:v>
                </c:pt>
                <c:pt idx="17">
                  <c:v>75.774964242199516</c:v>
                </c:pt>
                <c:pt idx="18">
                  <c:v>75.660922083678756</c:v>
                </c:pt>
                <c:pt idx="19">
                  <c:v>74.111078848032093</c:v>
                </c:pt>
                <c:pt idx="20">
                  <c:v>73.02659574908283</c:v>
                </c:pt>
                <c:pt idx="21">
                  <c:v>71.893914393024431</c:v>
                </c:pt>
                <c:pt idx="22">
                  <c:v>71.872802978572722</c:v>
                </c:pt>
                <c:pt idx="23">
                  <c:v>70.444013908869437</c:v>
                </c:pt>
                <c:pt idx="24">
                  <c:v>70.217938938859319</c:v>
                </c:pt>
                <c:pt idx="25">
                  <c:v>68.74887028129703</c:v>
                </c:pt>
                <c:pt idx="26">
                  <c:v>68.425536035662674</c:v>
                </c:pt>
                <c:pt idx="27">
                  <c:v>68.138642497094949</c:v>
                </c:pt>
                <c:pt idx="28">
                  <c:v>67.467521994104345</c:v>
                </c:pt>
                <c:pt idx="29">
                  <c:v>66.980240912123051</c:v>
                </c:pt>
                <c:pt idx="30">
                  <c:v>65.699496950437791</c:v>
                </c:pt>
                <c:pt idx="31">
                  <c:v>63.465557897745541</c:v>
                </c:pt>
                <c:pt idx="32">
                  <c:v>63.416179644593342</c:v>
                </c:pt>
                <c:pt idx="33">
                  <c:v>63.395069299644305</c:v>
                </c:pt>
                <c:pt idx="34">
                  <c:v>62.395169406239525</c:v>
                </c:pt>
                <c:pt idx="35">
                  <c:v>62.22272141938717</c:v>
                </c:pt>
                <c:pt idx="36">
                  <c:v>59.828806723637086</c:v>
                </c:pt>
                <c:pt idx="37">
                  <c:v>59.122838974977441</c:v>
                </c:pt>
                <c:pt idx="38">
                  <c:v>58.465970029196214</c:v>
                </c:pt>
                <c:pt idx="39">
                  <c:v>56.99233054653493</c:v>
                </c:pt>
                <c:pt idx="40">
                  <c:v>56.272482857214797</c:v>
                </c:pt>
                <c:pt idx="41">
                  <c:v>55.289355650366488</c:v>
                </c:pt>
                <c:pt idx="42">
                  <c:v>52.839541141481384</c:v>
                </c:pt>
                <c:pt idx="43">
                  <c:v>52.073872237359964</c:v>
                </c:pt>
                <c:pt idx="44">
                  <c:v>52.071135430916563</c:v>
                </c:pt>
                <c:pt idx="45">
                  <c:v>52.04937679769894</c:v>
                </c:pt>
                <c:pt idx="46">
                  <c:v>50.909327774882762</c:v>
                </c:pt>
                <c:pt idx="47">
                  <c:v>50.724637681159415</c:v>
                </c:pt>
                <c:pt idx="48">
                  <c:v>50.470148408292737</c:v>
                </c:pt>
                <c:pt idx="49">
                  <c:v>50.018721823655397</c:v>
                </c:pt>
                <c:pt idx="50">
                  <c:v>49.494949494949488</c:v>
                </c:pt>
                <c:pt idx="51">
                  <c:v>48.629411152152215</c:v>
                </c:pt>
                <c:pt idx="52">
                  <c:v>47.724115883234859</c:v>
                </c:pt>
                <c:pt idx="53">
                  <c:v>46.989051094890513</c:v>
                </c:pt>
                <c:pt idx="54">
                  <c:v>46.949602122015918</c:v>
                </c:pt>
                <c:pt idx="55">
                  <c:v>46.860810074468716</c:v>
                </c:pt>
                <c:pt idx="56">
                  <c:v>45.365092171960782</c:v>
                </c:pt>
                <c:pt idx="57">
                  <c:v>45.326650338896172</c:v>
                </c:pt>
                <c:pt idx="58">
                  <c:v>44.449116904962146</c:v>
                </c:pt>
                <c:pt idx="59">
                  <c:v>44.267515923566883</c:v>
                </c:pt>
                <c:pt idx="60">
                  <c:v>43.348802596961228</c:v>
                </c:pt>
                <c:pt idx="61">
                  <c:v>41.904075009015514</c:v>
                </c:pt>
                <c:pt idx="62">
                  <c:v>39.086687306501553</c:v>
                </c:pt>
                <c:pt idx="63">
                  <c:v>38.082415340677279</c:v>
                </c:pt>
                <c:pt idx="64">
                  <c:v>37.479838709677423</c:v>
                </c:pt>
                <c:pt idx="65">
                  <c:v>37.465644438015332</c:v>
                </c:pt>
                <c:pt idx="66">
                  <c:v>36.707988980716252</c:v>
                </c:pt>
                <c:pt idx="67">
                  <c:v>35.742690058479532</c:v>
                </c:pt>
                <c:pt idx="68">
                  <c:v>34.67699357473726</c:v>
                </c:pt>
                <c:pt idx="69">
                  <c:v>33.95566643491064</c:v>
                </c:pt>
                <c:pt idx="70">
                  <c:v>33.685617103984441</c:v>
                </c:pt>
                <c:pt idx="71">
                  <c:v>33.380480905233377</c:v>
                </c:pt>
                <c:pt idx="72">
                  <c:v>31.914498486452352</c:v>
                </c:pt>
                <c:pt idx="73">
                  <c:v>31.712050078247263</c:v>
                </c:pt>
                <c:pt idx="74">
                  <c:v>29.661016949152547</c:v>
                </c:pt>
                <c:pt idx="75">
                  <c:v>27.494659749771134</c:v>
                </c:pt>
                <c:pt idx="76">
                  <c:v>27.057981388690049</c:v>
                </c:pt>
                <c:pt idx="77">
                  <c:v>21.938455097341425</c:v>
                </c:pt>
                <c:pt idx="78">
                  <c:v>20.466058763931102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C-4109-BA50-7BE5E4E1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75535112"/>
        <c:axId val="1475532160"/>
      </c:barChart>
      <c:catAx>
        <c:axId val="1475535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532160"/>
        <c:crosses val="autoZero"/>
        <c:auto val="1"/>
        <c:lblAlgn val="ctr"/>
        <c:lblOffset val="100"/>
        <c:noMultiLvlLbl val="0"/>
      </c:catAx>
      <c:valAx>
        <c:axId val="147553216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53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11" val="3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11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ctrlProps/ctrlProp10.xml><?xml version="1.0" encoding="utf-8"?>
<formControlPr xmlns="http://schemas.microsoft.com/office/spreadsheetml/2009/9/main" objectType="Drop" dropLines="2" dropStyle="combo" dx="39" fmlaLink="$A$5" fmlaRange="$P$4:$P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142874</xdr:colOff>
          <xdr:row>4</xdr:row>
          <xdr:rowOff>0</xdr:rowOff>
        </xdr:from>
        <xdr:to>
          <xdr:col>7</xdr:col>
          <xdr:colOff>323850</xdr:colOff>
          <xdr:row>5</xdr:row>
          <xdr:rowOff>57150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7141</xdr:colOff>
      <xdr:row>7</xdr:row>
      <xdr:rowOff>14288</xdr:rowOff>
    </xdr:from>
    <xdr:to>
      <xdr:col>11</xdr:col>
      <xdr:colOff>4762</xdr:colOff>
      <xdr:row>87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7365F-CD37-1295-FCF3-64D272AF0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workbookViewId="0">
      <pane xSplit="2" ySplit="6" topLeftCell="F7" activePane="bottomRight" state="frozen"/>
      <selection pane="topRight" activeCell="C1" sqref="C1"/>
      <selection pane="bottomLeft" activeCell="A6" sqref="A6"/>
      <selection pane="bottomRight" activeCell="A7" sqref="A7:B86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6"/>
    <col min="6" max="6" width="3.796875" style="5" customWidth="1"/>
    <col min="7" max="12" width="9.06640625" style="6"/>
    <col min="13" max="13" width="3" style="5" customWidth="1"/>
    <col min="14" max="14" width="2.06640625" style="5" bestFit="1" customWidth="1"/>
    <col min="15" max="16384" width="9.06640625" style="1"/>
  </cols>
  <sheetData>
    <row r="1" spans="1:23" ht="18.75" customHeight="1" x14ac:dyDescent="0.5">
      <c r="B1" s="2" t="s">
        <v>98</v>
      </c>
    </row>
    <row r="2" spans="1:23" ht="12.4" customHeight="1" x14ac:dyDescent="0.5">
      <c r="B2" s="2"/>
    </row>
    <row r="4" spans="1:23" s="11" customFormat="1" ht="13.15" x14ac:dyDescent="0.4">
      <c r="C4" s="31" t="s">
        <v>84</v>
      </c>
      <c r="D4" s="31"/>
      <c r="E4" s="31"/>
      <c r="F4" s="12"/>
      <c r="G4" s="31" t="s">
        <v>85</v>
      </c>
      <c r="H4" s="31"/>
      <c r="I4" s="31"/>
      <c r="J4" s="31"/>
      <c r="K4" s="31"/>
      <c r="L4" s="31"/>
      <c r="M4" s="12"/>
      <c r="N4" s="12"/>
      <c r="O4" s="32" t="s">
        <v>86</v>
      </c>
      <c r="P4" s="32"/>
      <c r="Q4" s="32"/>
      <c r="R4" s="32"/>
      <c r="S4" s="32"/>
      <c r="T4" s="32"/>
    </row>
    <row r="5" spans="1:23" x14ac:dyDescent="0.35">
      <c r="G5" s="33" t="s">
        <v>0</v>
      </c>
      <c r="H5" s="33"/>
      <c r="I5" s="33" t="s">
        <v>1</v>
      </c>
      <c r="J5" s="33"/>
      <c r="K5" s="33" t="s">
        <v>2</v>
      </c>
      <c r="L5" s="33"/>
      <c r="O5" s="34" t="s">
        <v>0</v>
      </c>
      <c r="P5" s="34"/>
      <c r="Q5" s="34" t="s">
        <v>1</v>
      </c>
      <c r="R5" s="34"/>
      <c r="S5" s="34" t="s">
        <v>2</v>
      </c>
      <c r="T5" s="34"/>
    </row>
    <row r="6" spans="1:23" ht="19.149999999999999" x14ac:dyDescent="0.35">
      <c r="C6" s="6" t="s">
        <v>0</v>
      </c>
      <c r="D6" s="6" t="s">
        <v>1</v>
      </c>
      <c r="E6" s="6" t="s">
        <v>2</v>
      </c>
      <c r="G6" s="7" t="s">
        <v>97</v>
      </c>
      <c r="H6" s="7" t="s">
        <v>83</v>
      </c>
      <c r="I6" s="7" t="s">
        <v>97</v>
      </c>
      <c r="J6" s="7" t="s">
        <v>83</v>
      </c>
      <c r="K6" s="7" t="s">
        <v>97</v>
      </c>
      <c r="L6" s="7" t="s">
        <v>83</v>
      </c>
      <c r="O6" s="7" t="s">
        <v>97</v>
      </c>
      <c r="P6" s="7" t="s">
        <v>83</v>
      </c>
      <c r="Q6" s="7" t="s">
        <v>97</v>
      </c>
      <c r="R6" s="7" t="s">
        <v>83</v>
      </c>
      <c r="S6" s="7" t="s">
        <v>97</v>
      </c>
      <c r="T6" s="7" t="s">
        <v>83</v>
      </c>
      <c r="V6" s="30" t="s">
        <v>99</v>
      </c>
      <c r="W6" s="30" t="s">
        <v>100</v>
      </c>
    </row>
    <row r="7" spans="1:23" x14ac:dyDescent="0.35">
      <c r="A7" s="9">
        <v>1</v>
      </c>
      <c r="B7" s="3" t="s">
        <v>3</v>
      </c>
      <c r="C7" s="8">
        <v>271</v>
      </c>
      <c r="D7" s="8">
        <v>240</v>
      </c>
      <c r="E7" s="8">
        <v>517</v>
      </c>
      <c r="G7" s="8">
        <v>31</v>
      </c>
      <c r="H7" s="8">
        <v>45</v>
      </c>
      <c r="I7" s="8">
        <v>44</v>
      </c>
      <c r="J7" s="8">
        <v>23</v>
      </c>
      <c r="K7" s="8">
        <v>75</v>
      </c>
      <c r="L7" s="8">
        <v>73</v>
      </c>
      <c r="N7" s="10">
        <v>1</v>
      </c>
      <c r="O7" s="4">
        <f>G7/C7*100</f>
        <v>11.439114391143912</v>
      </c>
      <c r="P7" s="4">
        <f>H7/C7*100</f>
        <v>16.605166051660518</v>
      </c>
      <c r="Q7" s="4">
        <f>I7/D7*100</f>
        <v>18.333333333333332</v>
      </c>
      <c r="R7" s="4">
        <f>J7/D7*100</f>
        <v>9.5833333333333339</v>
      </c>
      <c r="S7" s="4">
        <f>K7/E7*100</f>
        <v>14.506769825918761</v>
      </c>
      <c r="T7" s="4">
        <f>L7/E7*100</f>
        <v>14.119922630560927</v>
      </c>
      <c r="V7" s="29">
        <f>O7/Q7*100</f>
        <v>62.395169406239525</v>
      </c>
      <c r="W7" s="29">
        <f>P7/R7*100</f>
        <v>173.27129793037062</v>
      </c>
    </row>
    <row r="8" spans="1:23" x14ac:dyDescent="0.35">
      <c r="A8" s="9">
        <v>2</v>
      </c>
      <c r="B8" s="3" t="s">
        <v>4</v>
      </c>
      <c r="C8" s="8">
        <v>281</v>
      </c>
      <c r="D8" s="8">
        <v>262</v>
      </c>
      <c r="E8" s="8">
        <v>546</v>
      </c>
      <c r="G8" s="8">
        <v>8</v>
      </c>
      <c r="H8" s="8">
        <v>22</v>
      </c>
      <c r="I8" s="8">
        <v>34</v>
      </c>
      <c r="J8" s="8">
        <v>23</v>
      </c>
      <c r="K8" s="8">
        <v>34</v>
      </c>
      <c r="L8" s="8">
        <v>49</v>
      </c>
      <c r="N8" s="10">
        <v>2</v>
      </c>
      <c r="O8" s="4">
        <f t="shared" ref="O8:O71" si="0">G8/C8*100</f>
        <v>2.8469750889679712</v>
      </c>
      <c r="P8" s="4">
        <f t="shared" ref="P8:P71" si="1">H8/C8*100</f>
        <v>7.8291814946619214</v>
      </c>
      <c r="Q8" s="4">
        <f t="shared" ref="Q8:Q71" si="2">I8/D8*100</f>
        <v>12.977099236641221</v>
      </c>
      <c r="R8" s="4">
        <f t="shared" ref="R8:R71" si="3">J8/D8*100</f>
        <v>8.778625954198473</v>
      </c>
      <c r="S8" s="4">
        <f t="shared" ref="S8:S71" si="4">K8/E8*100</f>
        <v>6.2271062271062272</v>
      </c>
      <c r="T8" s="4">
        <f t="shared" ref="T8:T71" si="5">L8/E8*100</f>
        <v>8.9743589743589745</v>
      </c>
      <c r="V8" s="29">
        <f t="shared" ref="V8:V71" si="6">O8/Q8*100</f>
        <v>21.938455097341425</v>
      </c>
      <c r="W8" s="29">
        <f t="shared" ref="W8:W71" si="7">P8/R8*100</f>
        <v>89.184589200061893</v>
      </c>
    </row>
    <row r="9" spans="1:23" x14ac:dyDescent="0.35">
      <c r="A9" s="9">
        <v>3</v>
      </c>
      <c r="B9" s="3" t="s">
        <v>5</v>
      </c>
      <c r="C9" s="8">
        <v>3402</v>
      </c>
      <c r="D9" s="8">
        <v>3503</v>
      </c>
      <c r="E9" s="8">
        <v>6899</v>
      </c>
      <c r="G9" s="8">
        <v>733</v>
      </c>
      <c r="H9" s="8">
        <v>396</v>
      </c>
      <c r="I9" s="8">
        <v>1213</v>
      </c>
      <c r="J9" s="8">
        <v>275</v>
      </c>
      <c r="K9" s="8">
        <v>1949</v>
      </c>
      <c r="L9" s="8">
        <v>670</v>
      </c>
      <c r="N9" s="10">
        <v>3</v>
      </c>
      <c r="O9" s="4">
        <f t="shared" si="0"/>
        <v>21.546149323927104</v>
      </c>
      <c r="P9" s="4">
        <f t="shared" si="1"/>
        <v>11.640211640211639</v>
      </c>
      <c r="Q9" s="4">
        <f t="shared" si="2"/>
        <v>34.627462175278332</v>
      </c>
      <c r="R9" s="4">
        <f t="shared" si="3"/>
        <v>7.850413930916357</v>
      </c>
      <c r="S9" s="4">
        <f t="shared" si="4"/>
        <v>28.250471082765614</v>
      </c>
      <c r="T9" s="4">
        <f t="shared" si="5"/>
        <v>9.7115523988983909</v>
      </c>
      <c r="V9" s="29">
        <f t="shared" si="6"/>
        <v>62.22272141938717</v>
      </c>
      <c r="W9" s="29">
        <f t="shared" si="7"/>
        <v>148.27513227513228</v>
      </c>
    </row>
    <row r="10" spans="1:23" x14ac:dyDescent="0.35">
      <c r="A10" s="9">
        <v>4</v>
      </c>
      <c r="B10" s="3" t="s">
        <v>6</v>
      </c>
      <c r="C10" s="8">
        <v>3524</v>
      </c>
      <c r="D10" s="8">
        <v>3303</v>
      </c>
      <c r="E10" s="8">
        <v>6824</v>
      </c>
      <c r="G10" s="8">
        <v>1394</v>
      </c>
      <c r="H10" s="8">
        <v>441</v>
      </c>
      <c r="I10" s="8">
        <v>1763</v>
      </c>
      <c r="J10" s="8">
        <v>244</v>
      </c>
      <c r="K10" s="8">
        <v>3161</v>
      </c>
      <c r="L10" s="8">
        <v>681</v>
      </c>
      <c r="N10" s="10">
        <v>4</v>
      </c>
      <c r="O10" s="4">
        <f t="shared" si="0"/>
        <v>39.557321225879683</v>
      </c>
      <c r="P10" s="4">
        <f t="shared" si="1"/>
        <v>12.514188422247447</v>
      </c>
      <c r="Q10" s="4">
        <f t="shared" si="2"/>
        <v>53.375719043293977</v>
      </c>
      <c r="R10" s="4">
        <f t="shared" si="3"/>
        <v>7.3872237359975781</v>
      </c>
      <c r="S10" s="4">
        <f t="shared" si="4"/>
        <v>46.321805392731534</v>
      </c>
      <c r="T10" s="4">
        <f t="shared" si="5"/>
        <v>9.9794841735052753</v>
      </c>
      <c r="V10" s="29">
        <f t="shared" si="6"/>
        <v>74.111078848032093</v>
      </c>
      <c r="W10" s="29">
        <f t="shared" si="7"/>
        <v>169.40313261755458</v>
      </c>
    </row>
    <row r="11" spans="1:23" x14ac:dyDescent="0.35">
      <c r="A11" s="9">
        <v>5</v>
      </c>
      <c r="B11" s="3" t="s">
        <v>7</v>
      </c>
      <c r="C11" s="8">
        <v>784</v>
      </c>
      <c r="D11" s="8">
        <v>707</v>
      </c>
      <c r="E11" s="8">
        <v>1491</v>
      </c>
      <c r="G11" s="8">
        <v>86</v>
      </c>
      <c r="H11" s="8">
        <v>109</v>
      </c>
      <c r="I11" s="8">
        <v>149</v>
      </c>
      <c r="J11" s="8">
        <v>76</v>
      </c>
      <c r="K11" s="8">
        <v>235</v>
      </c>
      <c r="L11" s="8">
        <v>189</v>
      </c>
      <c r="N11" s="10">
        <v>5</v>
      </c>
      <c r="O11" s="4">
        <f t="shared" si="0"/>
        <v>10.969387755102041</v>
      </c>
      <c r="P11" s="4">
        <f t="shared" si="1"/>
        <v>13.903061224489797</v>
      </c>
      <c r="Q11" s="4">
        <f t="shared" si="2"/>
        <v>21.074964639321074</v>
      </c>
      <c r="R11" s="4">
        <f t="shared" si="3"/>
        <v>10.74964639321075</v>
      </c>
      <c r="S11" s="4">
        <f t="shared" si="4"/>
        <v>15.761234071093225</v>
      </c>
      <c r="T11" s="4">
        <f t="shared" si="5"/>
        <v>12.676056338028168</v>
      </c>
      <c r="V11" s="29">
        <f t="shared" si="6"/>
        <v>52.04937679769894</v>
      </c>
      <c r="W11" s="29">
        <f t="shared" si="7"/>
        <v>129.33505639097746</v>
      </c>
    </row>
    <row r="12" spans="1:23" x14ac:dyDescent="0.35">
      <c r="A12" s="9">
        <v>6</v>
      </c>
      <c r="B12" s="3" t="s">
        <v>8</v>
      </c>
      <c r="C12" s="8">
        <v>1432</v>
      </c>
      <c r="D12" s="8">
        <v>1452</v>
      </c>
      <c r="E12" s="8">
        <v>2886</v>
      </c>
      <c r="G12" s="8">
        <v>184</v>
      </c>
      <c r="H12" s="8">
        <v>234</v>
      </c>
      <c r="I12" s="8">
        <v>373</v>
      </c>
      <c r="J12" s="8">
        <v>180</v>
      </c>
      <c r="K12" s="8">
        <v>555</v>
      </c>
      <c r="L12" s="8">
        <v>415</v>
      </c>
      <c r="N12" s="10">
        <v>6</v>
      </c>
      <c r="O12" s="4">
        <f t="shared" si="0"/>
        <v>12.849162011173185</v>
      </c>
      <c r="P12" s="4">
        <f t="shared" si="1"/>
        <v>16.340782122905029</v>
      </c>
      <c r="Q12" s="4">
        <f t="shared" si="2"/>
        <v>25.68870523415978</v>
      </c>
      <c r="R12" s="4">
        <f t="shared" si="3"/>
        <v>12.396694214876034</v>
      </c>
      <c r="S12" s="4">
        <f t="shared" si="4"/>
        <v>19.230769230769234</v>
      </c>
      <c r="T12" s="4">
        <f t="shared" si="5"/>
        <v>14.379764379764378</v>
      </c>
      <c r="V12" s="29">
        <f t="shared" si="6"/>
        <v>50.018721823655397</v>
      </c>
      <c r="W12" s="29">
        <f t="shared" si="7"/>
        <v>131.81564245810057</v>
      </c>
    </row>
    <row r="13" spans="1:23" x14ac:dyDescent="0.35">
      <c r="A13" s="9">
        <v>7</v>
      </c>
      <c r="B13" s="3" t="s">
        <v>79</v>
      </c>
      <c r="C13" s="8">
        <v>3255</v>
      </c>
      <c r="D13" s="8">
        <v>2891</v>
      </c>
      <c r="E13" s="8">
        <v>6142</v>
      </c>
      <c r="G13" s="8">
        <v>1790</v>
      </c>
      <c r="H13" s="8">
        <v>264</v>
      </c>
      <c r="I13" s="8">
        <v>1853</v>
      </c>
      <c r="J13" s="8">
        <v>126</v>
      </c>
      <c r="K13" s="8">
        <v>3643</v>
      </c>
      <c r="L13" s="8">
        <v>388</v>
      </c>
      <c r="N13" s="10">
        <v>7</v>
      </c>
      <c r="O13" s="4">
        <f t="shared" si="0"/>
        <v>54.992319508448539</v>
      </c>
      <c r="P13" s="4">
        <f t="shared" si="1"/>
        <v>8.1105990783410142</v>
      </c>
      <c r="Q13" s="4">
        <f t="shared" si="2"/>
        <v>64.09546869595296</v>
      </c>
      <c r="R13" s="4">
        <f t="shared" si="3"/>
        <v>4.3583535108958831</v>
      </c>
      <c r="S13" s="4">
        <f t="shared" si="4"/>
        <v>59.31292738521654</v>
      </c>
      <c r="T13" s="4">
        <f t="shared" si="5"/>
        <v>6.3171605340280044</v>
      </c>
      <c r="V13" s="29">
        <f t="shared" si="6"/>
        <v>85.797515217984198</v>
      </c>
      <c r="W13" s="29">
        <f t="shared" si="7"/>
        <v>186.09318996415774</v>
      </c>
    </row>
    <row r="14" spans="1:23" x14ac:dyDescent="0.35">
      <c r="A14" s="9">
        <v>8</v>
      </c>
      <c r="B14" s="3" t="s">
        <v>9</v>
      </c>
      <c r="C14" s="8">
        <v>355</v>
      </c>
      <c r="D14" s="8">
        <v>298</v>
      </c>
      <c r="E14" s="8">
        <v>654</v>
      </c>
      <c r="G14" s="8">
        <v>17</v>
      </c>
      <c r="H14" s="8">
        <v>52</v>
      </c>
      <c r="I14" s="8">
        <v>45</v>
      </c>
      <c r="J14" s="8">
        <v>36</v>
      </c>
      <c r="K14" s="8">
        <v>62</v>
      </c>
      <c r="L14" s="8">
        <v>85</v>
      </c>
      <c r="N14" s="10">
        <v>8</v>
      </c>
      <c r="O14" s="4">
        <f t="shared" si="0"/>
        <v>4.788732394366197</v>
      </c>
      <c r="P14" s="4">
        <f t="shared" si="1"/>
        <v>14.647887323943662</v>
      </c>
      <c r="Q14" s="4">
        <f t="shared" si="2"/>
        <v>15.100671140939598</v>
      </c>
      <c r="R14" s="4">
        <f t="shared" si="3"/>
        <v>12.080536912751679</v>
      </c>
      <c r="S14" s="4">
        <f t="shared" si="4"/>
        <v>9.4801223241590211</v>
      </c>
      <c r="T14" s="4">
        <f t="shared" si="5"/>
        <v>12.996941896024463</v>
      </c>
      <c r="V14" s="29">
        <f t="shared" si="6"/>
        <v>31.712050078247263</v>
      </c>
      <c r="W14" s="29">
        <f t="shared" si="7"/>
        <v>121.25195618153364</v>
      </c>
    </row>
    <row r="15" spans="1:23" x14ac:dyDescent="0.35">
      <c r="A15" s="9">
        <v>9</v>
      </c>
      <c r="B15" s="3" t="s">
        <v>10</v>
      </c>
      <c r="C15" s="8">
        <v>6216</v>
      </c>
      <c r="D15" s="8">
        <v>6011</v>
      </c>
      <c r="E15" s="8">
        <v>12228</v>
      </c>
      <c r="G15" s="8">
        <v>3914</v>
      </c>
      <c r="H15" s="8">
        <v>382</v>
      </c>
      <c r="I15" s="8">
        <v>4051</v>
      </c>
      <c r="J15" s="8">
        <v>224</v>
      </c>
      <c r="K15" s="8">
        <v>7960</v>
      </c>
      <c r="L15" s="8">
        <v>604</v>
      </c>
      <c r="N15" s="10">
        <v>9</v>
      </c>
      <c r="O15" s="4">
        <f t="shared" si="0"/>
        <v>62.96653796653797</v>
      </c>
      <c r="P15" s="4">
        <f t="shared" si="1"/>
        <v>6.1454311454311457</v>
      </c>
      <c r="Q15" s="4">
        <f t="shared" si="2"/>
        <v>67.393112626850765</v>
      </c>
      <c r="R15" s="4">
        <f t="shared" si="3"/>
        <v>3.7265014140741974</v>
      </c>
      <c r="S15" s="4">
        <f t="shared" si="4"/>
        <v>65.096499836440955</v>
      </c>
      <c r="T15" s="4">
        <f t="shared" si="5"/>
        <v>4.9394831534183847</v>
      </c>
      <c r="V15" s="29">
        <f t="shared" si="6"/>
        <v>93.431710618824923</v>
      </c>
      <c r="W15" s="29">
        <f t="shared" si="7"/>
        <v>164.91154738922594</v>
      </c>
    </row>
    <row r="16" spans="1:23" x14ac:dyDescent="0.35">
      <c r="A16" s="9">
        <v>10</v>
      </c>
      <c r="B16" s="3" t="s">
        <v>11</v>
      </c>
      <c r="C16" s="8">
        <v>6339</v>
      </c>
      <c r="D16" s="8">
        <v>5927</v>
      </c>
      <c r="E16" s="8">
        <v>12267</v>
      </c>
      <c r="G16" s="8">
        <v>2087</v>
      </c>
      <c r="H16" s="8">
        <v>897</v>
      </c>
      <c r="I16" s="8">
        <v>2779</v>
      </c>
      <c r="J16" s="8">
        <v>548</v>
      </c>
      <c r="K16" s="8">
        <v>4863</v>
      </c>
      <c r="L16" s="8">
        <v>1445</v>
      </c>
      <c r="N16" s="10">
        <v>10</v>
      </c>
      <c r="O16" s="4">
        <f t="shared" si="0"/>
        <v>32.923174002208548</v>
      </c>
      <c r="P16" s="4">
        <f t="shared" si="1"/>
        <v>14.150496923805017</v>
      </c>
      <c r="Q16" s="4">
        <f t="shared" si="2"/>
        <v>46.887126708284121</v>
      </c>
      <c r="R16" s="4">
        <f t="shared" si="3"/>
        <v>9.2458241943647721</v>
      </c>
      <c r="S16" s="4">
        <f t="shared" si="4"/>
        <v>39.642944485204204</v>
      </c>
      <c r="T16" s="4">
        <f t="shared" si="5"/>
        <v>11.77957120730415</v>
      </c>
      <c r="V16" s="29">
        <f t="shared" si="6"/>
        <v>70.217938938859319</v>
      </c>
      <c r="W16" s="29">
        <f t="shared" si="7"/>
        <v>153.04743661932906</v>
      </c>
    </row>
    <row r="17" spans="1:23" x14ac:dyDescent="0.35">
      <c r="A17" s="9">
        <v>11</v>
      </c>
      <c r="B17" s="3" t="s">
        <v>12</v>
      </c>
      <c r="C17" s="8">
        <v>141</v>
      </c>
      <c r="D17" s="8">
        <v>101</v>
      </c>
      <c r="E17" s="8">
        <v>243</v>
      </c>
      <c r="G17" s="8">
        <v>8</v>
      </c>
      <c r="H17" s="8">
        <v>26</v>
      </c>
      <c r="I17" s="8">
        <v>28</v>
      </c>
      <c r="J17" s="8">
        <v>7</v>
      </c>
      <c r="K17" s="8">
        <v>41</v>
      </c>
      <c r="L17" s="8">
        <v>34</v>
      </c>
      <c r="N17" s="10">
        <v>11</v>
      </c>
      <c r="O17" s="4">
        <f t="shared" si="0"/>
        <v>5.6737588652482271</v>
      </c>
      <c r="P17" s="4">
        <f t="shared" si="1"/>
        <v>18.439716312056735</v>
      </c>
      <c r="Q17" s="4">
        <f t="shared" si="2"/>
        <v>27.722772277227726</v>
      </c>
      <c r="R17" s="4">
        <f t="shared" si="3"/>
        <v>6.9306930693069315</v>
      </c>
      <c r="S17" s="4">
        <f t="shared" si="4"/>
        <v>16.872427983539097</v>
      </c>
      <c r="T17" s="4">
        <f t="shared" si="5"/>
        <v>13.991769547325102</v>
      </c>
      <c r="V17" s="29">
        <f t="shared" si="6"/>
        <v>20.466058763931102</v>
      </c>
      <c r="W17" s="29">
        <f t="shared" si="7"/>
        <v>266.05876393110429</v>
      </c>
    </row>
    <row r="18" spans="1:23" x14ac:dyDescent="0.35">
      <c r="A18" s="9">
        <v>12</v>
      </c>
      <c r="B18" s="3" t="s">
        <v>13</v>
      </c>
      <c r="C18" s="8">
        <v>984</v>
      </c>
      <c r="D18" s="8">
        <v>906</v>
      </c>
      <c r="E18" s="8">
        <v>1886</v>
      </c>
      <c r="G18" s="8">
        <v>70</v>
      </c>
      <c r="H18" s="8">
        <v>174</v>
      </c>
      <c r="I18" s="8">
        <v>145</v>
      </c>
      <c r="J18" s="8">
        <v>114</v>
      </c>
      <c r="K18" s="8">
        <v>213</v>
      </c>
      <c r="L18" s="8">
        <v>289</v>
      </c>
      <c r="N18" s="10">
        <v>12</v>
      </c>
      <c r="O18" s="4">
        <f t="shared" si="0"/>
        <v>7.1138211382113816</v>
      </c>
      <c r="P18" s="4">
        <f t="shared" si="1"/>
        <v>17.682926829268293</v>
      </c>
      <c r="Q18" s="4">
        <f t="shared" si="2"/>
        <v>16.00441501103753</v>
      </c>
      <c r="R18" s="4">
        <f t="shared" si="3"/>
        <v>12.582781456953644</v>
      </c>
      <c r="S18" s="4">
        <f t="shared" si="4"/>
        <v>11.29374337221633</v>
      </c>
      <c r="T18" s="4">
        <f t="shared" si="5"/>
        <v>15.323435843054083</v>
      </c>
      <c r="V18" s="29">
        <f t="shared" si="6"/>
        <v>44.449116904962146</v>
      </c>
      <c r="W18" s="29">
        <f t="shared" si="7"/>
        <v>140.53273427471115</v>
      </c>
    </row>
    <row r="19" spans="1:23" x14ac:dyDescent="0.35">
      <c r="A19" s="9">
        <v>13</v>
      </c>
      <c r="B19" s="3" t="s">
        <v>14</v>
      </c>
      <c r="C19" s="8">
        <v>3549</v>
      </c>
      <c r="D19" s="8">
        <v>3414</v>
      </c>
      <c r="E19" s="8">
        <v>6967</v>
      </c>
      <c r="G19" s="8">
        <v>698</v>
      </c>
      <c r="H19" s="8">
        <v>611</v>
      </c>
      <c r="I19" s="8">
        <v>1022</v>
      </c>
      <c r="J19" s="8">
        <v>421</v>
      </c>
      <c r="K19" s="8">
        <v>1712</v>
      </c>
      <c r="L19" s="8">
        <v>1035</v>
      </c>
      <c r="N19" s="10">
        <v>13</v>
      </c>
      <c r="O19" s="4">
        <f t="shared" si="0"/>
        <v>19.667511975204281</v>
      </c>
      <c r="P19" s="4">
        <f t="shared" si="1"/>
        <v>17.216117216117215</v>
      </c>
      <c r="Q19" s="4">
        <f t="shared" si="2"/>
        <v>29.935559461042764</v>
      </c>
      <c r="R19" s="4">
        <f t="shared" si="3"/>
        <v>12.331575864089045</v>
      </c>
      <c r="S19" s="4">
        <f t="shared" si="4"/>
        <v>24.572986938423998</v>
      </c>
      <c r="T19" s="4">
        <f t="shared" si="5"/>
        <v>14.855748528778529</v>
      </c>
      <c r="V19" s="29">
        <f t="shared" si="6"/>
        <v>65.699496950437791</v>
      </c>
      <c r="W19" s="29">
        <f t="shared" si="7"/>
        <v>139.6100336717914</v>
      </c>
    </row>
    <row r="20" spans="1:23" x14ac:dyDescent="0.35">
      <c r="A20" s="9">
        <v>14</v>
      </c>
      <c r="B20" s="3" t="s">
        <v>15</v>
      </c>
      <c r="C20" s="8">
        <v>12071</v>
      </c>
      <c r="D20" s="8">
        <v>11232</v>
      </c>
      <c r="E20" s="8">
        <v>23304</v>
      </c>
      <c r="G20" s="8">
        <v>3293</v>
      </c>
      <c r="H20" s="8">
        <v>1722</v>
      </c>
      <c r="I20" s="8">
        <v>4262</v>
      </c>
      <c r="J20" s="8">
        <v>1263</v>
      </c>
      <c r="K20" s="8">
        <v>7557</v>
      </c>
      <c r="L20" s="8">
        <v>2982</v>
      </c>
      <c r="N20" s="10">
        <v>14</v>
      </c>
      <c r="O20" s="4">
        <f t="shared" si="0"/>
        <v>27.280258470714934</v>
      </c>
      <c r="P20" s="4">
        <f t="shared" si="1"/>
        <v>14.265595228232955</v>
      </c>
      <c r="Q20" s="4">
        <f t="shared" si="2"/>
        <v>37.945156695156697</v>
      </c>
      <c r="R20" s="4">
        <f t="shared" si="3"/>
        <v>11.244658119658119</v>
      </c>
      <c r="S20" s="4">
        <f t="shared" si="4"/>
        <v>32.427909371781666</v>
      </c>
      <c r="T20" s="4">
        <f t="shared" si="5"/>
        <v>12.796086508753863</v>
      </c>
      <c r="V20" s="29">
        <f t="shared" si="6"/>
        <v>71.893914393024431</v>
      </c>
      <c r="W20" s="29">
        <f t="shared" si="7"/>
        <v>126.86553096081754</v>
      </c>
    </row>
    <row r="21" spans="1:23" x14ac:dyDescent="0.35">
      <c r="A21" s="9">
        <v>15</v>
      </c>
      <c r="B21" s="3" t="s">
        <v>16</v>
      </c>
      <c r="C21" s="8">
        <v>295</v>
      </c>
      <c r="D21" s="8">
        <v>280</v>
      </c>
      <c r="E21" s="8">
        <v>580</v>
      </c>
      <c r="G21" s="8">
        <v>15</v>
      </c>
      <c r="H21" s="8">
        <v>31</v>
      </c>
      <c r="I21" s="8">
        <v>48</v>
      </c>
      <c r="J21" s="8">
        <v>15</v>
      </c>
      <c r="K21" s="8">
        <v>65</v>
      </c>
      <c r="L21" s="8">
        <v>49</v>
      </c>
      <c r="N21" s="10">
        <v>15</v>
      </c>
      <c r="O21" s="4">
        <f t="shared" si="0"/>
        <v>5.0847457627118651</v>
      </c>
      <c r="P21" s="4">
        <f t="shared" si="1"/>
        <v>10.508474576271185</v>
      </c>
      <c r="Q21" s="4">
        <f t="shared" si="2"/>
        <v>17.142857142857142</v>
      </c>
      <c r="R21" s="4">
        <f t="shared" si="3"/>
        <v>5.3571428571428568</v>
      </c>
      <c r="S21" s="4">
        <f t="shared" si="4"/>
        <v>11.206896551724139</v>
      </c>
      <c r="T21" s="4">
        <f t="shared" si="5"/>
        <v>8.4482758620689662</v>
      </c>
      <c r="V21" s="29">
        <f t="shared" si="6"/>
        <v>29.661016949152547</v>
      </c>
      <c r="W21" s="29">
        <f t="shared" si="7"/>
        <v>196.15819209039546</v>
      </c>
    </row>
    <row r="22" spans="1:23" x14ac:dyDescent="0.35">
      <c r="A22" s="9">
        <v>16</v>
      </c>
      <c r="B22" s="3" t="s">
        <v>17</v>
      </c>
      <c r="C22" s="8">
        <v>579</v>
      </c>
      <c r="D22" s="8">
        <v>491</v>
      </c>
      <c r="E22" s="8">
        <v>1070</v>
      </c>
      <c r="G22" s="8">
        <v>35</v>
      </c>
      <c r="H22" s="8">
        <v>82</v>
      </c>
      <c r="I22" s="8">
        <v>93</v>
      </c>
      <c r="J22" s="8">
        <v>53</v>
      </c>
      <c r="K22" s="8">
        <v>127</v>
      </c>
      <c r="L22" s="8">
        <v>136</v>
      </c>
      <c r="N22" s="10">
        <v>16</v>
      </c>
      <c r="O22" s="4">
        <f t="shared" si="0"/>
        <v>6.0449050086355784</v>
      </c>
      <c r="P22" s="4">
        <f t="shared" si="1"/>
        <v>14.162348877374784</v>
      </c>
      <c r="Q22" s="4">
        <f t="shared" si="2"/>
        <v>18.94093686354379</v>
      </c>
      <c r="R22" s="4">
        <f t="shared" si="3"/>
        <v>10.794297352342159</v>
      </c>
      <c r="S22" s="4">
        <f t="shared" si="4"/>
        <v>11.869158878504672</v>
      </c>
      <c r="T22" s="4">
        <f t="shared" si="5"/>
        <v>12.710280373831775</v>
      </c>
      <c r="V22" s="29">
        <f t="shared" si="6"/>
        <v>31.914498486452352</v>
      </c>
      <c r="W22" s="29">
        <f t="shared" si="7"/>
        <v>131.20213771303807</v>
      </c>
    </row>
    <row r="23" spans="1:23" x14ac:dyDescent="0.35">
      <c r="A23" s="9">
        <v>17</v>
      </c>
      <c r="B23" s="3" t="s">
        <v>18</v>
      </c>
      <c r="C23" s="8">
        <v>430</v>
      </c>
      <c r="D23" s="8">
        <v>359</v>
      </c>
      <c r="E23" s="8">
        <v>792</v>
      </c>
      <c r="G23" s="8">
        <v>26</v>
      </c>
      <c r="H23" s="8">
        <v>76</v>
      </c>
      <c r="I23" s="8">
        <v>57</v>
      </c>
      <c r="J23" s="8">
        <v>49</v>
      </c>
      <c r="K23" s="8">
        <v>83</v>
      </c>
      <c r="L23" s="8">
        <v>121</v>
      </c>
      <c r="N23" s="10">
        <v>17</v>
      </c>
      <c r="O23" s="4">
        <f t="shared" si="0"/>
        <v>6.0465116279069768</v>
      </c>
      <c r="P23" s="4">
        <f t="shared" si="1"/>
        <v>17.674418604651162</v>
      </c>
      <c r="Q23" s="4">
        <f t="shared" si="2"/>
        <v>15.877437325905291</v>
      </c>
      <c r="R23" s="4">
        <f t="shared" si="3"/>
        <v>13.649025069637883</v>
      </c>
      <c r="S23" s="4">
        <f t="shared" si="4"/>
        <v>10.479797979797979</v>
      </c>
      <c r="T23" s="4">
        <f t="shared" si="5"/>
        <v>15.277777777777779</v>
      </c>
      <c r="V23" s="29">
        <f t="shared" si="6"/>
        <v>38.082415340677279</v>
      </c>
      <c r="W23" s="29">
        <f t="shared" si="7"/>
        <v>129.4921689606075</v>
      </c>
    </row>
    <row r="24" spans="1:23" x14ac:dyDescent="0.35">
      <c r="A24" s="9">
        <v>18</v>
      </c>
      <c r="B24" s="3" t="s">
        <v>19</v>
      </c>
      <c r="C24" s="8">
        <v>3951</v>
      </c>
      <c r="D24" s="8">
        <v>3966</v>
      </c>
      <c r="E24" s="8">
        <v>7913</v>
      </c>
      <c r="G24" s="8">
        <v>1623</v>
      </c>
      <c r="H24" s="8">
        <v>497</v>
      </c>
      <c r="I24" s="8">
        <v>2150</v>
      </c>
      <c r="J24" s="8">
        <v>295</v>
      </c>
      <c r="K24" s="8">
        <v>3775</v>
      </c>
      <c r="L24" s="8">
        <v>798</v>
      </c>
      <c r="N24" s="10">
        <v>18</v>
      </c>
      <c r="O24" s="4">
        <f t="shared" si="0"/>
        <v>41.078208048595293</v>
      </c>
      <c r="P24" s="4">
        <f t="shared" si="1"/>
        <v>12.57909390027841</v>
      </c>
      <c r="Q24" s="4">
        <f t="shared" si="2"/>
        <v>54.210791729702464</v>
      </c>
      <c r="R24" s="4">
        <f t="shared" si="3"/>
        <v>7.4382249117498747</v>
      </c>
      <c r="S24" s="4">
        <f t="shared" si="4"/>
        <v>47.706306078604825</v>
      </c>
      <c r="T24" s="4">
        <f t="shared" si="5"/>
        <v>10.084670794894478</v>
      </c>
      <c r="V24" s="29">
        <f t="shared" si="6"/>
        <v>75.774964242199516</v>
      </c>
      <c r="W24" s="29">
        <f t="shared" si="7"/>
        <v>169.11419121526839</v>
      </c>
    </row>
    <row r="25" spans="1:23" x14ac:dyDescent="0.35">
      <c r="A25" s="9">
        <v>19</v>
      </c>
      <c r="B25" s="3" t="s">
        <v>20</v>
      </c>
      <c r="C25" s="8">
        <v>1044</v>
      </c>
      <c r="D25" s="8">
        <v>954</v>
      </c>
      <c r="E25" s="8">
        <v>2002</v>
      </c>
      <c r="G25" s="8">
        <v>34</v>
      </c>
      <c r="H25" s="8">
        <v>136</v>
      </c>
      <c r="I25" s="8">
        <v>113</v>
      </c>
      <c r="J25" s="8">
        <v>130</v>
      </c>
      <c r="K25" s="8">
        <v>151</v>
      </c>
      <c r="L25" s="8">
        <v>263</v>
      </c>
      <c r="N25" s="10">
        <v>19</v>
      </c>
      <c r="O25" s="4">
        <f t="shared" si="0"/>
        <v>3.2567049808429118</v>
      </c>
      <c r="P25" s="4">
        <f t="shared" si="1"/>
        <v>13.026819923371647</v>
      </c>
      <c r="Q25" s="4">
        <f t="shared" si="2"/>
        <v>11.844863731656185</v>
      </c>
      <c r="R25" s="4">
        <f t="shared" si="3"/>
        <v>13.626834381551362</v>
      </c>
      <c r="S25" s="4">
        <f t="shared" si="4"/>
        <v>7.5424575424575426</v>
      </c>
      <c r="T25" s="4">
        <f t="shared" si="5"/>
        <v>13.136863136863136</v>
      </c>
      <c r="V25" s="29">
        <f t="shared" si="6"/>
        <v>27.494659749771134</v>
      </c>
      <c r="W25" s="29">
        <f t="shared" si="7"/>
        <v>95.596816976127329</v>
      </c>
    </row>
    <row r="26" spans="1:23" x14ac:dyDescent="0.35">
      <c r="A26" s="9">
        <v>20</v>
      </c>
      <c r="B26" s="3" t="s">
        <v>21</v>
      </c>
      <c r="C26" s="8">
        <v>3883</v>
      </c>
      <c r="D26" s="8">
        <v>3755</v>
      </c>
      <c r="E26" s="8">
        <v>7632</v>
      </c>
      <c r="G26" s="8">
        <v>752</v>
      </c>
      <c r="H26" s="8">
        <v>658</v>
      </c>
      <c r="I26" s="8">
        <v>1230</v>
      </c>
      <c r="J26" s="8">
        <v>462</v>
      </c>
      <c r="K26" s="8">
        <v>1983</v>
      </c>
      <c r="L26" s="8">
        <v>1118</v>
      </c>
      <c r="N26" s="10">
        <v>20</v>
      </c>
      <c r="O26" s="4">
        <f t="shared" si="0"/>
        <v>19.366469224826165</v>
      </c>
      <c r="P26" s="4">
        <f t="shared" si="1"/>
        <v>16.945660571722897</v>
      </c>
      <c r="Q26" s="4">
        <f t="shared" si="2"/>
        <v>32.756324900133151</v>
      </c>
      <c r="R26" s="4">
        <f t="shared" si="3"/>
        <v>12.303595206391478</v>
      </c>
      <c r="S26" s="4">
        <f t="shared" si="4"/>
        <v>25.982704402515722</v>
      </c>
      <c r="T26" s="4">
        <f t="shared" si="5"/>
        <v>14.648846960167717</v>
      </c>
      <c r="V26" s="29">
        <f t="shared" si="6"/>
        <v>59.122838974977441</v>
      </c>
      <c r="W26" s="29">
        <f t="shared" si="7"/>
        <v>137.72934079398155</v>
      </c>
    </row>
    <row r="27" spans="1:23" x14ac:dyDescent="0.35">
      <c r="A27" s="9">
        <v>21</v>
      </c>
      <c r="B27" s="3" t="s">
        <v>22</v>
      </c>
      <c r="C27" s="8">
        <v>223</v>
      </c>
      <c r="D27" s="8">
        <v>185</v>
      </c>
      <c r="E27" s="8">
        <v>413</v>
      </c>
      <c r="G27" s="8">
        <v>14</v>
      </c>
      <c r="H27" s="8">
        <v>26</v>
      </c>
      <c r="I27" s="8">
        <v>31</v>
      </c>
      <c r="J27" s="8">
        <v>20</v>
      </c>
      <c r="K27" s="8">
        <v>39</v>
      </c>
      <c r="L27" s="8">
        <v>46</v>
      </c>
      <c r="N27" s="10">
        <v>21</v>
      </c>
      <c r="O27" s="4">
        <f t="shared" si="0"/>
        <v>6.2780269058295968</v>
      </c>
      <c r="P27" s="4">
        <f t="shared" si="1"/>
        <v>11.659192825112108</v>
      </c>
      <c r="Q27" s="4">
        <f t="shared" si="2"/>
        <v>16.756756756756758</v>
      </c>
      <c r="R27" s="4">
        <f t="shared" si="3"/>
        <v>10.810810810810811</v>
      </c>
      <c r="S27" s="4">
        <f t="shared" si="4"/>
        <v>9.4430992736077481</v>
      </c>
      <c r="T27" s="4">
        <f t="shared" si="5"/>
        <v>11.138014527845035</v>
      </c>
      <c r="V27" s="29">
        <f t="shared" si="6"/>
        <v>37.465644438015332</v>
      </c>
      <c r="W27" s="29">
        <f t="shared" si="7"/>
        <v>107.84753363228701</v>
      </c>
    </row>
    <row r="28" spans="1:23" x14ac:dyDescent="0.35">
      <c r="A28" s="9">
        <v>22</v>
      </c>
      <c r="B28" s="3" t="s">
        <v>23</v>
      </c>
      <c r="C28" s="8">
        <v>4293</v>
      </c>
      <c r="D28" s="8">
        <v>4234</v>
      </c>
      <c r="E28" s="8">
        <v>8522</v>
      </c>
      <c r="G28" s="8">
        <v>2287</v>
      </c>
      <c r="H28" s="8">
        <v>405</v>
      </c>
      <c r="I28" s="8">
        <v>2616</v>
      </c>
      <c r="J28" s="8">
        <v>220</v>
      </c>
      <c r="K28" s="8">
        <v>4908</v>
      </c>
      <c r="L28" s="8">
        <v>626</v>
      </c>
      <c r="N28" s="10">
        <v>22</v>
      </c>
      <c r="O28" s="4">
        <f t="shared" si="0"/>
        <v>53.272769624970884</v>
      </c>
      <c r="P28" s="4">
        <f t="shared" si="1"/>
        <v>9.433962264150944</v>
      </c>
      <c r="Q28" s="4">
        <f t="shared" si="2"/>
        <v>61.785545583372695</v>
      </c>
      <c r="R28" s="4">
        <f t="shared" si="3"/>
        <v>5.1960321209258389</v>
      </c>
      <c r="S28" s="4">
        <f t="shared" si="4"/>
        <v>57.592114527106311</v>
      </c>
      <c r="T28" s="4">
        <f t="shared" si="5"/>
        <v>7.345693499178596</v>
      </c>
      <c r="V28" s="29">
        <f t="shared" si="6"/>
        <v>86.222059094849669</v>
      </c>
      <c r="W28" s="29">
        <f t="shared" si="7"/>
        <v>181.56089193825042</v>
      </c>
    </row>
    <row r="29" spans="1:23" x14ac:dyDescent="0.35">
      <c r="A29" s="9">
        <v>23</v>
      </c>
      <c r="B29" s="3" t="s">
        <v>24</v>
      </c>
      <c r="C29" s="8">
        <v>505</v>
      </c>
      <c r="D29" s="8">
        <v>413</v>
      </c>
      <c r="E29" s="8">
        <v>922</v>
      </c>
      <c r="G29" s="8">
        <v>20</v>
      </c>
      <c r="H29" s="8">
        <v>83</v>
      </c>
      <c r="I29" s="8">
        <v>49</v>
      </c>
      <c r="J29" s="8">
        <v>55</v>
      </c>
      <c r="K29" s="8">
        <v>62</v>
      </c>
      <c r="L29" s="8">
        <v>135</v>
      </c>
      <c r="N29" s="10">
        <v>23</v>
      </c>
      <c r="O29" s="4">
        <f t="shared" si="0"/>
        <v>3.9603960396039604</v>
      </c>
      <c r="P29" s="4">
        <f t="shared" si="1"/>
        <v>16.435643564356436</v>
      </c>
      <c r="Q29" s="4">
        <f t="shared" si="2"/>
        <v>11.864406779661017</v>
      </c>
      <c r="R29" s="4">
        <f t="shared" si="3"/>
        <v>13.317191283292978</v>
      </c>
      <c r="S29" s="4">
        <f t="shared" si="4"/>
        <v>6.7245119305856829</v>
      </c>
      <c r="T29" s="4">
        <f t="shared" si="5"/>
        <v>14.642082429501086</v>
      </c>
      <c r="V29" s="29">
        <f t="shared" si="6"/>
        <v>33.380480905233377</v>
      </c>
      <c r="W29" s="29">
        <f t="shared" si="7"/>
        <v>123.41674167416743</v>
      </c>
    </row>
    <row r="30" spans="1:23" x14ac:dyDescent="0.35">
      <c r="A30" s="9">
        <v>24</v>
      </c>
      <c r="B30" s="3" t="s">
        <v>25</v>
      </c>
      <c r="C30" s="8">
        <v>706</v>
      </c>
      <c r="D30" s="8">
        <v>611</v>
      </c>
      <c r="E30" s="8">
        <v>1317</v>
      </c>
      <c r="G30" s="8">
        <v>108</v>
      </c>
      <c r="H30" s="8">
        <v>111</v>
      </c>
      <c r="I30" s="8">
        <v>164</v>
      </c>
      <c r="J30" s="8">
        <v>69</v>
      </c>
      <c r="K30" s="8">
        <v>271</v>
      </c>
      <c r="L30" s="8">
        <v>179</v>
      </c>
      <c r="N30" s="10">
        <v>24</v>
      </c>
      <c r="O30" s="4">
        <f t="shared" si="0"/>
        <v>15.297450424929179</v>
      </c>
      <c r="P30" s="4">
        <f t="shared" si="1"/>
        <v>15.722379603399434</v>
      </c>
      <c r="Q30" s="4">
        <f t="shared" si="2"/>
        <v>26.841243862520457</v>
      </c>
      <c r="R30" s="4">
        <f t="shared" si="3"/>
        <v>11.292962356792144</v>
      </c>
      <c r="S30" s="4">
        <f t="shared" si="4"/>
        <v>20.577069096431284</v>
      </c>
      <c r="T30" s="4">
        <f t="shared" si="5"/>
        <v>13.591495823842065</v>
      </c>
      <c r="V30" s="29">
        <f t="shared" si="6"/>
        <v>56.99233054653493</v>
      </c>
      <c r="W30" s="29">
        <f t="shared" si="7"/>
        <v>139.22281069097181</v>
      </c>
    </row>
    <row r="31" spans="1:23" x14ac:dyDescent="0.35">
      <c r="A31" s="9">
        <v>25</v>
      </c>
      <c r="B31" s="3" t="s">
        <v>26</v>
      </c>
      <c r="C31" s="8">
        <v>3539</v>
      </c>
      <c r="D31" s="8">
        <v>3579</v>
      </c>
      <c r="E31" s="8">
        <v>7116</v>
      </c>
      <c r="G31" s="8">
        <v>562</v>
      </c>
      <c r="H31" s="8">
        <v>502</v>
      </c>
      <c r="I31" s="8">
        <v>1010</v>
      </c>
      <c r="J31" s="8">
        <v>416</v>
      </c>
      <c r="K31" s="8">
        <v>1573</v>
      </c>
      <c r="L31" s="8">
        <v>915</v>
      </c>
      <c r="N31" s="10">
        <v>25</v>
      </c>
      <c r="O31" s="4">
        <f t="shared" si="0"/>
        <v>15.880192144673636</v>
      </c>
      <c r="P31" s="4">
        <f t="shared" si="1"/>
        <v>14.184797965526986</v>
      </c>
      <c r="Q31" s="4">
        <f t="shared" si="2"/>
        <v>28.220173232746575</v>
      </c>
      <c r="R31" s="4">
        <f t="shared" si="3"/>
        <v>11.623358480022352</v>
      </c>
      <c r="S31" s="4">
        <f t="shared" si="4"/>
        <v>22.105115233277122</v>
      </c>
      <c r="T31" s="4">
        <f t="shared" si="5"/>
        <v>12.858347386172007</v>
      </c>
      <c r="V31" s="29">
        <f t="shared" si="6"/>
        <v>56.272482857214797</v>
      </c>
      <c r="W31" s="29">
        <f t="shared" si="7"/>
        <v>122.03699980437761</v>
      </c>
    </row>
    <row r="32" spans="1:23" x14ac:dyDescent="0.35">
      <c r="A32" s="9">
        <v>26</v>
      </c>
      <c r="B32" s="3" t="s">
        <v>27</v>
      </c>
      <c r="C32" s="8">
        <v>5289</v>
      </c>
      <c r="D32" s="8">
        <v>4828</v>
      </c>
      <c r="E32" s="8">
        <v>10115</v>
      </c>
      <c r="G32" s="8">
        <v>1875</v>
      </c>
      <c r="H32" s="8">
        <v>723</v>
      </c>
      <c r="I32" s="8">
        <v>2182</v>
      </c>
      <c r="J32" s="8">
        <v>543</v>
      </c>
      <c r="K32" s="8">
        <v>4056</v>
      </c>
      <c r="L32" s="8">
        <v>1268</v>
      </c>
      <c r="N32" s="10">
        <v>26</v>
      </c>
      <c r="O32" s="4">
        <f t="shared" si="0"/>
        <v>35.450935904707883</v>
      </c>
      <c r="P32" s="4">
        <f t="shared" si="1"/>
        <v>13.66988088485536</v>
      </c>
      <c r="Q32" s="4">
        <f t="shared" si="2"/>
        <v>45.194697597348799</v>
      </c>
      <c r="R32" s="4">
        <f t="shared" si="3"/>
        <v>11.246893123446561</v>
      </c>
      <c r="S32" s="4">
        <f t="shared" si="4"/>
        <v>40.098863074641621</v>
      </c>
      <c r="T32" s="4">
        <f t="shared" si="5"/>
        <v>12.535837864557589</v>
      </c>
      <c r="V32" s="29">
        <f t="shared" si="6"/>
        <v>78.440475961470966</v>
      </c>
      <c r="W32" s="29">
        <f t="shared" si="7"/>
        <v>121.5436186226182</v>
      </c>
    </row>
    <row r="33" spans="1:23" x14ac:dyDescent="0.35">
      <c r="A33" s="9">
        <v>27</v>
      </c>
      <c r="B33" s="3" t="s">
        <v>28</v>
      </c>
      <c r="C33" s="8">
        <v>8200</v>
      </c>
      <c r="D33" s="8">
        <v>7996</v>
      </c>
      <c r="E33" s="8">
        <v>16193</v>
      </c>
      <c r="G33" s="8">
        <v>2185</v>
      </c>
      <c r="H33" s="8">
        <v>1099</v>
      </c>
      <c r="I33" s="8">
        <v>3181</v>
      </c>
      <c r="J33" s="8">
        <v>745</v>
      </c>
      <c r="K33" s="8">
        <v>5366</v>
      </c>
      <c r="L33" s="8">
        <v>1848</v>
      </c>
      <c r="N33" s="10">
        <v>27</v>
      </c>
      <c r="O33" s="4">
        <f t="shared" si="0"/>
        <v>26.646341463414636</v>
      </c>
      <c r="P33" s="4">
        <f t="shared" si="1"/>
        <v>13.402439024390244</v>
      </c>
      <c r="Q33" s="4">
        <f t="shared" si="2"/>
        <v>39.782391195597796</v>
      </c>
      <c r="R33" s="4">
        <f t="shared" si="3"/>
        <v>9.3171585792896447</v>
      </c>
      <c r="S33" s="4">
        <f t="shared" si="4"/>
        <v>33.13777558204162</v>
      </c>
      <c r="T33" s="4">
        <f t="shared" si="5"/>
        <v>11.412338664855184</v>
      </c>
      <c r="V33" s="29">
        <f t="shared" si="6"/>
        <v>66.980240912123051</v>
      </c>
      <c r="W33" s="29">
        <f t="shared" si="7"/>
        <v>143.84684891144212</v>
      </c>
    </row>
    <row r="34" spans="1:23" x14ac:dyDescent="0.35">
      <c r="A34" s="9">
        <v>28</v>
      </c>
      <c r="B34" s="3" t="s">
        <v>29</v>
      </c>
      <c r="C34" s="8">
        <v>1956</v>
      </c>
      <c r="D34" s="8">
        <v>1838</v>
      </c>
      <c r="E34" s="8">
        <v>3794</v>
      </c>
      <c r="G34" s="8">
        <v>161</v>
      </c>
      <c r="H34" s="8">
        <v>292</v>
      </c>
      <c r="I34" s="8">
        <v>349</v>
      </c>
      <c r="J34" s="8">
        <v>252</v>
      </c>
      <c r="K34" s="8">
        <v>514</v>
      </c>
      <c r="L34" s="8">
        <v>543</v>
      </c>
      <c r="N34" s="10">
        <v>28</v>
      </c>
      <c r="O34" s="4">
        <f t="shared" si="0"/>
        <v>8.2310838445807768</v>
      </c>
      <c r="P34" s="4">
        <f t="shared" si="1"/>
        <v>14.928425357873209</v>
      </c>
      <c r="Q34" s="4">
        <f t="shared" si="2"/>
        <v>18.98803046789989</v>
      </c>
      <c r="R34" s="4">
        <f t="shared" si="3"/>
        <v>13.710554951033732</v>
      </c>
      <c r="S34" s="4">
        <f t="shared" si="4"/>
        <v>13.547706905640485</v>
      </c>
      <c r="T34" s="4">
        <f t="shared" si="5"/>
        <v>14.312071692145492</v>
      </c>
      <c r="V34" s="29">
        <f t="shared" si="6"/>
        <v>43.348802596961228</v>
      </c>
      <c r="W34" s="29">
        <f t="shared" si="7"/>
        <v>108.88272145940856</v>
      </c>
    </row>
    <row r="35" spans="1:23" x14ac:dyDescent="0.35">
      <c r="A35" s="9">
        <v>29</v>
      </c>
      <c r="B35" s="3" t="s">
        <v>30</v>
      </c>
      <c r="C35" s="8">
        <v>282</v>
      </c>
      <c r="D35" s="8">
        <v>249</v>
      </c>
      <c r="E35" s="8">
        <v>528</v>
      </c>
      <c r="G35" s="8">
        <v>28</v>
      </c>
      <c r="H35" s="8">
        <v>25</v>
      </c>
      <c r="I35" s="8">
        <v>59</v>
      </c>
      <c r="J35" s="8">
        <v>17</v>
      </c>
      <c r="K35" s="8">
        <v>85</v>
      </c>
      <c r="L35" s="8">
        <v>43</v>
      </c>
      <c r="N35" s="10">
        <v>29</v>
      </c>
      <c r="O35" s="4">
        <f t="shared" si="0"/>
        <v>9.9290780141843982</v>
      </c>
      <c r="P35" s="4">
        <f t="shared" si="1"/>
        <v>8.8652482269503547</v>
      </c>
      <c r="Q35" s="4">
        <f t="shared" si="2"/>
        <v>23.694779116465863</v>
      </c>
      <c r="R35" s="4">
        <f t="shared" si="3"/>
        <v>6.8273092369477917</v>
      </c>
      <c r="S35" s="4">
        <f t="shared" si="4"/>
        <v>16.098484848484848</v>
      </c>
      <c r="T35" s="4">
        <f t="shared" si="5"/>
        <v>8.1439393939393945</v>
      </c>
      <c r="V35" s="29">
        <f t="shared" si="6"/>
        <v>41.904075009015514</v>
      </c>
      <c r="W35" s="29">
        <f t="shared" si="7"/>
        <v>129.84981226533165</v>
      </c>
    </row>
    <row r="36" spans="1:23" x14ac:dyDescent="0.35">
      <c r="A36" s="9">
        <v>30</v>
      </c>
      <c r="B36" s="3" t="s">
        <v>31</v>
      </c>
      <c r="C36" s="8">
        <v>136</v>
      </c>
      <c r="D36" s="8">
        <v>101</v>
      </c>
      <c r="E36" s="8">
        <v>238</v>
      </c>
      <c r="G36" s="8">
        <v>10</v>
      </c>
      <c r="H36" s="8">
        <v>11</v>
      </c>
      <c r="I36" s="8">
        <v>19</v>
      </c>
      <c r="J36" s="8">
        <v>6</v>
      </c>
      <c r="K36" s="8">
        <v>30</v>
      </c>
      <c r="L36" s="8">
        <v>19</v>
      </c>
      <c r="N36" s="10">
        <v>30</v>
      </c>
      <c r="O36" s="4">
        <f t="shared" si="0"/>
        <v>7.3529411764705888</v>
      </c>
      <c r="P36" s="4">
        <f t="shared" si="1"/>
        <v>8.0882352941176467</v>
      </c>
      <c r="Q36" s="4">
        <f t="shared" si="2"/>
        <v>18.811881188118811</v>
      </c>
      <c r="R36" s="4">
        <f t="shared" si="3"/>
        <v>5.9405940594059405</v>
      </c>
      <c r="S36" s="4">
        <f t="shared" si="4"/>
        <v>12.605042016806722</v>
      </c>
      <c r="T36" s="4">
        <f t="shared" si="5"/>
        <v>7.9831932773109235</v>
      </c>
      <c r="V36" s="29">
        <f t="shared" si="6"/>
        <v>39.086687306501553</v>
      </c>
      <c r="W36" s="29">
        <f t="shared" si="7"/>
        <v>136.15196078431373</v>
      </c>
    </row>
    <row r="37" spans="1:23" x14ac:dyDescent="0.35">
      <c r="A37" s="9">
        <v>31</v>
      </c>
      <c r="B37" s="3" t="s">
        <v>32</v>
      </c>
      <c r="C37" s="8">
        <v>2259</v>
      </c>
      <c r="D37" s="8">
        <v>2137</v>
      </c>
      <c r="E37" s="8">
        <v>4396</v>
      </c>
      <c r="G37" s="8">
        <v>818</v>
      </c>
      <c r="H37" s="8">
        <v>302</v>
      </c>
      <c r="I37" s="8">
        <v>1009</v>
      </c>
      <c r="J37" s="8">
        <v>186</v>
      </c>
      <c r="K37" s="8">
        <v>1823</v>
      </c>
      <c r="L37" s="8">
        <v>485</v>
      </c>
      <c r="N37" s="10">
        <v>31</v>
      </c>
      <c r="O37" s="4">
        <f t="shared" si="0"/>
        <v>36.210712704736608</v>
      </c>
      <c r="P37" s="4">
        <f t="shared" si="1"/>
        <v>13.368747233289065</v>
      </c>
      <c r="Q37" s="4">
        <f t="shared" si="2"/>
        <v>47.215722976134764</v>
      </c>
      <c r="R37" s="4">
        <f t="shared" si="3"/>
        <v>8.7037903603182034</v>
      </c>
      <c r="S37" s="4">
        <f t="shared" si="4"/>
        <v>41.469517743403095</v>
      </c>
      <c r="T37" s="4">
        <f t="shared" si="5"/>
        <v>11.032757051865332</v>
      </c>
      <c r="V37" s="29">
        <f t="shared" si="6"/>
        <v>76.692064469793991</v>
      </c>
      <c r="W37" s="29">
        <f t="shared" si="7"/>
        <v>153.59684321257384</v>
      </c>
    </row>
    <row r="38" spans="1:23" x14ac:dyDescent="0.35">
      <c r="A38" s="9">
        <v>32</v>
      </c>
      <c r="B38" s="3" t="s">
        <v>33</v>
      </c>
      <c r="C38" s="8">
        <v>614</v>
      </c>
      <c r="D38" s="8">
        <v>533</v>
      </c>
      <c r="E38" s="8">
        <v>1143</v>
      </c>
      <c r="G38" s="8">
        <v>42</v>
      </c>
      <c r="H38" s="8">
        <v>83</v>
      </c>
      <c r="I38" s="8">
        <v>69</v>
      </c>
      <c r="J38" s="8">
        <v>63</v>
      </c>
      <c r="K38" s="8">
        <v>108</v>
      </c>
      <c r="L38" s="8">
        <v>144</v>
      </c>
      <c r="N38" s="10">
        <v>32</v>
      </c>
      <c r="O38" s="4">
        <f t="shared" si="0"/>
        <v>6.8403908794788277</v>
      </c>
      <c r="P38" s="4">
        <f t="shared" si="1"/>
        <v>13.517915309446254</v>
      </c>
      <c r="Q38" s="4">
        <f t="shared" si="2"/>
        <v>12.94559099437148</v>
      </c>
      <c r="R38" s="4">
        <f t="shared" si="3"/>
        <v>11.819887429643527</v>
      </c>
      <c r="S38" s="4">
        <f t="shared" si="4"/>
        <v>9.4488188976377945</v>
      </c>
      <c r="T38" s="4">
        <f t="shared" si="5"/>
        <v>12.598425196850393</v>
      </c>
      <c r="V38" s="29">
        <f t="shared" si="6"/>
        <v>52.839541141481384</v>
      </c>
      <c r="W38" s="29">
        <f t="shared" si="7"/>
        <v>114.36585491960085</v>
      </c>
    </row>
    <row r="39" spans="1:23" x14ac:dyDescent="0.35">
      <c r="A39" s="9">
        <v>33</v>
      </c>
      <c r="B39" s="3" t="s">
        <v>34</v>
      </c>
      <c r="C39" s="8">
        <v>8203</v>
      </c>
      <c r="D39" s="8">
        <v>7602</v>
      </c>
      <c r="E39" s="8">
        <v>15807</v>
      </c>
      <c r="G39" s="8">
        <v>2244</v>
      </c>
      <c r="H39" s="8">
        <v>1221</v>
      </c>
      <c r="I39" s="8">
        <v>3052</v>
      </c>
      <c r="J39" s="8">
        <v>738</v>
      </c>
      <c r="K39" s="8">
        <v>5294</v>
      </c>
      <c r="L39" s="8">
        <v>1962</v>
      </c>
      <c r="N39" s="10">
        <v>33</v>
      </c>
      <c r="O39" s="4">
        <f t="shared" si="0"/>
        <v>27.355845422406439</v>
      </c>
      <c r="P39" s="4">
        <f t="shared" si="1"/>
        <v>14.884798244544678</v>
      </c>
      <c r="Q39" s="4">
        <f t="shared" si="2"/>
        <v>40.147329650092075</v>
      </c>
      <c r="R39" s="4">
        <f t="shared" si="3"/>
        <v>9.707971586424625</v>
      </c>
      <c r="S39" s="4">
        <f t="shared" si="4"/>
        <v>33.491491111532866</v>
      </c>
      <c r="T39" s="4">
        <f t="shared" si="5"/>
        <v>12.412222433099259</v>
      </c>
      <c r="V39" s="29">
        <f t="shared" si="6"/>
        <v>68.138642497094949</v>
      </c>
      <c r="W39" s="29">
        <f t="shared" si="7"/>
        <v>153.32552338079762</v>
      </c>
    </row>
    <row r="40" spans="1:23" x14ac:dyDescent="0.35">
      <c r="A40" s="9">
        <v>34</v>
      </c>
      <c r="B40" s="3" t="s">
        <v>35</v>
      </c>
      <c r="C40" s="8">
        <v>363</v>
      </c>
      <c r="D40" s="8">
        <v>328</v>
      </c>
      <c r="E40" s="8">
        <v>697</v>
      </c>
      <c r="G40" s="8">
        <v>26</v>
      </c>
      <c r="H40" s="8">
        <v>72</v>
      </c>
      <c r="I40" s="8">
        <v>64</v>
      </c>
      <c r="J40" s="8">
        <v>60</v>
      </c>
      <c r="K40" s="8">
        <v>89</v>
      </c>
      <c r="L40" s="8">
        <v>127</v>
      </c>
      <c r="N40" s="10">
        <v>34</v>
      </c>
      <c r="O40" s="4">
        <f t="shared" si="0"/>
        <v>7.1625344352617084</v>
      </c>
      <c r="P40" s="4">
        <f t="shared" si="1"/>
        <v>19.834710743801654</v>
      </c>
      <c r="Q40" s="4">
        <f t="shared" si="2"/>
        <v>19.512195121951219</v>
      </c>
      <c r="R40" s="4">
        <f t="shared" si="3"/>
        <v>18.292682926829269</v>
      </c>
      <c r="S40" s="4">
        <f t="shared" si="4"/>
        <v>12.769010043041607</v>
      </c>
      <c r="T40" s="4">
        <f t="shared" si="5"/>
        <v>18.220946915351508</v>
      </c>
      <c r="V40" s="29">
        <f t="shared" si="6"/>
        <v>36.707988980716252</v>
      </c>
      <c r="W40" s="29">
        <f t="shared" si="7"/>
        <v>108.42975206611571</v>
      </c>
    </row>
    <row r="41" spans="1:23" x14ac:dyDescent="0.35">
      <c r="A41" s="9">
        <v>35</v>
      </c>
      <c r="B41" s="3" t="s">
        <v>80</v>
      </c>
      <c r="C41" s="8">
        <v>4197</v>
      </c>
      <c r="D41" s="8">
        <v>4092</v>
      </c>
      <c r="E41" s="8">
        <v>8295</v>
      </c>
      <c r="G41" s="8">
        <v>1573</v>
      </c>
      <c r="H41" s="8">
        <v>683</v>
      </c>
      <c r="I41" s="8">
        <v>2027</v>
      </c>
      <c r="J41" s="8">
        <v>365</v>
      </c>
      <c r="K41" s="8">
        <v>3604</v>
      </c>
      <c r="L41" s="8">
        <v>1046</v>
      </c>
      <c r="N41" s="10">
        <v>35</v>
      </c>
      <c r="O41" s="4">
        <f t="shared" si="0"/>
        <v>37.479151775077433</v>
      </c>
      <c r="P41" s="4">
        <f t="shared" si="1"/>
        <v>16.273528710984035</v>
      </c>
      <c r="Q41" s="4">
        <f t="shared" si="2"/>
        <v>49.535679374389055</v>
      </c>
      <c r="R41" s="4">
        <f t="shared" si="3"/>
        <v>8.9198435972629522</v>
      </c>
      <c r="S41" s="4">
        <f t="shared" si="4"/>
        <v>43.447860156720921</v>
      </c>
      <c r="T41" s="4">
        <f t="shared" si="5"/>
        <v>12.610006027727547</v>
      </c>
      <c r="V41" s="29">
        <f t="shared" si="6"/>
        <v>75.660922083678756</v>
      </c>
      <c r="W41" s="29">
        <f t="shared" si="7"/>
        <v>182.44186160368952</v>
      </c>
    </row>
    <row r="42" spans="1:23" x14ac:dyDescent="0.35">
      <c r="A42" s="9">
        <v>36</v>
      </c>
      <c r="B42" s="3" t="s">
        <v>36</v>
      </c>
      <c r="C42" s="8">
        <v>4954</v>
      </c>
      <c r="D42" s="8">
        <v>4577</v>
      </c>
      <c r="E42" s="8">
        <v>9532</v>
      </c>
      <c r="G42" s="8">
        <v>1732</v>
      </c>
      <c r="H42" s="8">
        <v>708</v>
      </c>
      <c r="I42" s="8">
        <v>2065</v>
      </c>
      <c r="J42" s="8">
        <v>439</v>
      </c>
      <c r="K42" s="8">
        <v>3789</v>
      </c>
      <c r="L42" s="8">
        <v>1150</v>
      </c>
      <c r="N42" s="10">
        <v>36</v>
      </c>
      <c r="O42" s="4">
        <f t="shared" si="0"/>
        <v>34.9616471538151</v>
      </c>
      <c r="P42" s="4">
        <f t="shared" si="1"/>
        <v>14.291481631005249</v>
      </c>
      <c r="Q42" s="4">
        <f t="shared" si="2"/>
        <v>45.116888791785016</v>
      </c>
      <c r="R42" s="4">
        <f t="shared" si="3"/>
        <v>9.5914354380598645</v>
      </c>
      <c r="S42" s="4">
        <f t="shared" si="4"/>
        <v>39.750314729332779</v>
      </c>
      <c r="T42" s="4">
        <f t="shared" si="5"/>
        <v>12.064624422996223</v>
      </c>
      <c r="V42" s="29">
        <f t="shared" si="6"/>
        <v>77.491263449400336</v>
      </c>
      <c r="W42" s="29">
        <f t="shared" si="7"/>
        <v>149.00253172007066</v>
      </c>
    </row>
    <row r="43" spans="1:23" x14ac:dyDescent="0.35">
      <c r="A43" s="9">
        <v>37</v>
      </c>
      <c r="B43" s="3" t="s">
        <v>81</v>
      </c>
      <c r="C43" s="8">
        <v>2153</v>
      </c>
      <c r="D43" s="8">
        <v>2121</v>
      </c>
      <c r="E43" s="8">
        <v>4269</v>
      </c>
      <c r="G43" s="8">
        <v>268</v>
      </c>
      <c r="H43" s="8">
        <v>261</v>
      </c>
      <c r="I43" s="8">
        <v>416</v>
      </c>
      <c r="J43" s="8">
        <v>244</v>
      </c>
      <c r="K43" s="8">
        <v>678</v>
      </c>
      <c r="L43" s="8">
        <v>504</v>
      </c>
      <c r="N43" s="10">
        <v>37</v>
      </c>
      <c r="O43" s="4">
        <f t="shared" si="0"/>
        <v>12.447747329307942</v>
      </c>
      <c r="P43" s="4">
        <f t="shared" si="1"/>
        <v>12.122619600557362</v>
      </c>
      <c r="Q43" s="4">
        <f t="shared" si="2"/>
        <v>19.613389910419613</v>
      </c>
      <c r="R43" s="4">
        <f t="shared" si="3"/>
        <v>11.504007543611504</v>
      </c>
      <c r="S43" s="4">
        <f t="shared" si="4"/>
        <v>15.881939564300772</v>
      </c>
      <c r="T43" s="4">
        <f t="shared" si="5"/>
        <v>11.806043569922698</v>
      </c>
      <c r="V43" s="29">
        <f t="shared" si="6"/>
        <v>63.465557897745541</v>
      </c>
      <c r="W43" s="29">
        <f t="shared" si="7"/>
        <v>105.37736136386133</v>
      </c>
    </row>
    <row r="44" spans="1:23" x14ac:dyDescent="0.35">
      <c r="A44" s="9">
        <v>38</v>
      </c>
      <c r="B44" s="3" t="s">
        <v>37</v>
      </c>
      <c r="C44" s="8">
        <v>155</v>
      </c>
      <c r="D44" s="8">
        <v>143</v>
      </c>
      <c r="E44" s="8">
        <v>295</v>
      </c>
      <c r="G44" s="8">
        <v>13</v>
      </c>
      <c r="H44" s="8">
        <v>15</v>
      </c>
      <c r="I44" s="8">
        <v>32</v>
      </c>
      <c r="J44" s="8">
        <v>8</v>
      </c>
      <c r="K44" s="8">
        <v>44</v>
      </c>
      <c r="L44" s="8">
        <v>27</v>
      </c>
      <c r="N44" s="10">
        <v>38</v>
      </c>
      <c r="O44" s="4">
        <f t="shared" si="0"/>
        <v>8.3870967741935498</v>
      </c>
      <c r="P44" s="4">
        <f t="shared" si="1"/>
        <v>9.67741935483871</v>
      </c>
      <c r="Q44" s="4">
        <f t="shared" si="2"/>
        <v>22.377622377622377</v>
      </c>
      <c r="R44" s="4">
        <f t="shared" si="3"/>
        <v>5.5944055944055942</v>
      </c>
      <c r="S44" s="4">
        <f t="shared" si="4"/>
        <v>14.915254237288137</v>
      </c>
      <c r="T44" s="4">
        <f t="shared" si="5"/>
        <v>9.1525423728813564</v>
      </c>
      <c r="V44" s="29">
        <f t="shared" si="6"/>
        <v>37.479838709677423</v>
      </c>
      <c r="W44" s="29">
        <f t="shared" si="7"/>
        <v>172.98387096774195</v>
      </c>
    </row>
    <row r="45" spans="1:23" x14ac:dyDescent="0.35">
      <c r="A45" s="9">
        <v>39</v>
      </c>
      <c r="B45" s="3" t="s">
        <v>38</v>
      </c>
      <c r="C45" s="8">
        <v>1315</v>
      </c>
      <c r="D45" s="8">
        <v>1202</v>
      </c>
      <c r="E45" s="8">
        <v>2517</v>
      </c>
      <c r="G45" s="8">
        <v>301</v>
      </c>
      <c r="H45" s="8">
        <v>234</v>
      </c>
      <c r="I45" s="8">
        <v>434</v>
      </c>
      <c r="J45" s="8">
        <v>111</v>
      </c>
      <c r="K45" s="8">
        <v>735</v>
      </c>
      <c r="L45" s="8">
        <v>347</v>
      </c>
      <c r="N45" s="10">
        <v>39</v>
      </c>
      <c r="O45" s="4">
        <f t="shared" si="0"/>
        <v>22.889733840304181</v>
      </c>
      <c r="P45" s="4">
        <f t="shared" si="1"/>
        <v>17.79467680608365</v>
      </c>
      <c r="Q45" s="4">
        <f t="shared" si="2"/>
        <v>36.10648918469218</v>
      </c>
      <c r="R45" s="4">
        <f t="shared" si="3"/>
        <v>9.2346089850249591</v>
      </c>
      <c r="S45" s="4">
        <f t="shared" si="4"/>
        <v>29.201430274135877</v>
      </c>
      <c r="T45" s="4">
        <f t="shared" si="5"/>
        <v>13.786253476360747</v>
      </c>
      <c r="V45" s="29">
        <f t="shared" si="6"/>
        <v>63.395069299644305</v>
      </c>
      <c r="W45" s="29">
        <f t="shared" si="7"/>
        <v>192.69550919741033</v>
      </c>
    </row>
    <row r="46" spans="1:23" x14ac:dyDescent="0.35">
      <c r="A46" s="9">
        <v>40</v>
      </c>
      <c r="B46" s="3" t="s">
        <v>39</v>
      </c>
      <c r="C46" s="8">
        <v>3869</v>
      </c>
      <c r="D46" s="8">
        <v>3427</v>
      </c>
      <c r="E46" s="8">
        <v>7302</v>
      </c>
      <c r="G46" s="8">
        <v>1950</v>
      </c>
      <c r="H46" s="8">
        <v>409</v>
      </c>
      <c r="I46" s="8">
        <v>2076</v>
      </c>
      <c r="J46" s="8">
        <v>180</v>
      </c>
      <c r="K46" s="8">
        <v>4023</v>
      </c>
      <c r="L46" s="8">
        <v>592</v>
      </c>
      <c r="N46" s="10">
        <v>40</v>
      </c>
      <c r="O46" s="4">
        <f t="shared" si="0"/>
        <v>50.400620315326961</v>
      </c>
      <c r="P46" s="4">
        <f t="shared" si="1"/>
        <v>10.571207030240371</v>
      </c>
      <c r="Q46" s="4">
        <f t="shared" si="2"/>
        <v>60.577764808870739</v>
      </c>
      <c r="R46" s="4">
        <f t="shared" si="3"/>
        <v>5.2524073533702946</v>
      </c>
      <c r="S46" s="4">
        <f t="shared" si="4"/>
        <v>55.09449465899754</v>
      </c>
      <c r="T46" s="4">
        <f t="shared" si="5"/>
        <v>8.1073678444261841</v>
      </c>
      <c r="V46" s="29">
        <f t="shared" si="6"/>
        <v>83.199867929010338</v>
      </c>
      <c r="W46" s="29">
        <f t="shared" si="7"/>
        <v>201.26403607018753</v>
      </c>
    </row>
    <row r="47" spans="1:23" x14ac:dyDescent="0.35">
      <c r="A47" s="9">
        <v>41</v>
      </c>
      <c r="B47" s="3" t="s">
        <v>40</v>
      </c>
      <c r="C47" s="8">
        <v>189</v>
      </c>
      <c r="D47" s="8">
        <v>147</v>
      </c>
      <c r="E47" s="8">
        <v>336</v>
      </c>
      <c r="G47" s="8">
        <v>14</v>
      </c>
      <c r="H47" s="8">
        <v>26</v>
      </c>
      <c r="I47" s="8">
        <v>22</v>
      </c>
      <c r="J47" s="8">
        <v>20</v>
      </c>
      <c r="K47" s="8">
        <v>36</v>
      </c>
      <c r="L47" s="8">
        <v>47</v>
      </c>
      <c r="N47" s="10">
        <v>41</v>
      </c>
      <c r="O47" s="4">
        <f t="shared" si="0"/>
        <v>7.4074074074074066</v>
      </c>
      <c r="P47" s="4">
        <f t="shared" si="1"/>
        <v>13.756613756613756</v>
      </c>
      <c r="Q47" s="4">
        <f t="shared" si="2"/>
        <v>14.965986394557824</v>
      </c>
      <c r="R47" s="4">
        <f t="shared" si="3"/>
        <v>13.605442176870749</v>
      </c>
      <c r="S47" s="4">
        <f t="shared" si="4"/>
        <v>10.714285714285714</v>
      </c>
      <c r="T47" s="4">
        <f t="shared" si="5"/>
        <v>13.988095238095239</v>
      </c>
      <c r="V47" s="29">
        <f t="shared" si="6"/>
        <v>49.494949494949488</v>
      </c>
      <c r="W47" s="29">
        <f t="shared" si="7"/>
        <v>101.11111111111111</v>
      </c>
    </row>
    <row r="48" spans="1:23" x14ac:dyDescent="0.35">
      <c r="A48" s="9">
        <v>42</v>
      </c>
      <c r="B48" s="3" t="s">
        <v>41</v>
      </c>
      <c r="C48" s="8">
        <v>2179</v>
      </c>
      <c r="D48" s="8">
        <v>2191</v>
      </c>
      <c r="E48" s="8">
        <v>4371</v>
      </c>
      <c r="G48" s="8">
        <v>968</v>
      </c>
      <c r="H48" s="8">
        <v>233</v>
      </c>
      <c r="I48" s="8">
        <v>1133</v>
      </c>
      <c r="J48" s="8">
        <v>184</v>
      </c>
      <c r="K48" s="8">
        <v>2101</v>
      </c>
      <c r="L48" s="8">
        <v>419</v>
      </c>
      <c r="N48" s="10">
        <v>42</v>
      </c>
      <c r="O48" s="4">
        <f t="shared" si="0"/>
        <v>44.424047728315742</v>
      </c>
      <c r="P48" s="4">
        <f t="shared" si="1"/>
        <v>10.692978430472694</v>
      </c>
      <c r="Q48" s="4">
        <f t="shared" si="2"/>
        <v>51.711547238703794</v>
      </c>
      <c r="R48" s="4">
        <f t="shared" si="3"/>
        <v>8.3979917845732537</v>
      </c>
      <c r="S48" s="4">
        <f t="shared" si="4"/>
        <v>48.066803935026307</v>
      </c>
      <c r="T48" s="4">
        <f t="shared" si="5"/>
        <v>9.5859071150766422</v>
      </c>
      <c r="V48" s="29">
        <f t="shared" si="6"/>
        <v>85.907403859434936</v>
      </c>
      <c r="W48" s="29">
        <f t="shared" si="7"/>
        <v>127.32780294111778</v>
      </c>
    </row>
    <row r="49" spans="1:23" x14ac:dyDescent="0.35">
      <c r="A49" s="9">
        <v>43</v>
      </c>
      <c r="B49" s="3" t="s">
        <v>42</v>
      </c>
      <c r="C49" s="8">
        <v>3329</v>
      </c>
      <c r="D49" s="8">
        <v>3035</v>
      </c>
      <c r="E49" s="8">
        <v>6361</v>
      </c>
      <c r="G49" s="8">
        <v>961</v>
      </c>
      <c r="H49" s="8">
        <v>549</v>
      </c>
      <c r="I49" s="8">
        <v>1219</v>
      </c>
      <c r="J49" s="8">
        <v>313</v>
      </c>
      <c r="K49" s="8">
        <v>2183</v>
      </c>
      <c r="L49" s="8">
        <v>867</v>
      </c>
      <c r="N49" s="10">
        <v>43</v>
      </c>
      <c r="O49" s="4">
        <f t="shared" si="0"/>
        <v>28.867527786121961</v>
      </c>
      <c r="P49" s="4">
        <f t="shared" si="1"/>
        <v>16.491438870531692</v>
      </c>
      <c r="Q49" s="4">
        <f t="shared" si="2"/>
        <v>40.164744645799011</v>
      </c>
      <c r="R49" s="4">
        <f t="shared" si="3"/>
        <v>10.313014827018122</v>
      </c>
      <c r="S49" s="4">
        <f t="shared" si="4"/>
        <v>34.318503379971702</v>
      </c>
      <c r="T49" s="4">
        <f t="shared" si="5"/>
        <v>13.62993240056595</v>
      </c>
      <c r="V49" s="29">
        <f t="shared" si="6"/>
        <v>71.872802978572722</v>
      </c>
      <c r="W49" s="29">
        <f t="shared" si="7"/>
        <v>159.90899991074659</v>
      </c>
    </row>
    <row r="50" spans="1:23" x14ac:dyDescent="0.35">
      <c r="A50" s="9">
        <v>44</v>
      </c>
      <c r="B50" s="3" t="s">
        <v>43</v>
      </c>
      <c r="C50" s="8">
        <v>8544</v>
      </c>
      <c r="D50" s="8">
        <v>10070</v>
      </c>
      <c r="E50" s="8">
        <v>18615</v>
      </c>
      <c r="G50" s="8">
        <v>5533</v>
      </c>
      <c r="H50" s="8">
        <v>594</v>
      </c>
      <c r="I50" s="8">
        <v>6906</v>
      </c>
      <c r="J50" s="8">
        <v>610</v>
      </c>
      <c r="K50" s="8">
        <v>12434</v>
      </c>
      <c r="L50" s="8">
        <v>1208</v>
      </c>
      <c r="N50" s="10">
        <v>44</v>
      </c>
      <c r="O50" s="4">
        <f t="shared" si="0"/>
        <v>64.758895131086149</v>
      </c>
      <c r="P50" s="4">
        <f t="shared" si="1"/>
        <v>6.952247191011236</v>
      </c>
      <c r="Q50" s="4">
        <f t="shared" si="2"/>
        <v>68.579940417080437</v>
      </c>
      <c r="R50" s="4">
        <f t="shared" si="3"/>
        <v>6.0575968222442897</v>
      </c>
      <c r="S50" s="4">
        <f t="shared" si="4"/>
        <v>66.795594950308896</v>
      </c>
      <c r="T50" s="4">
        <f t="shared" si="5"/>
        <v>6.4893902766586091</v>
      </c>
      <c r="V50" s="29">
        <f t="shared" si="6"/>
        <v>94.428333908201196</v>
      </c>
      <c r="W50" s="29">
        <f t="shared" si="7"/>
        <v>114.76906428439861</v>
      </c>
    </row>
    <row r="51" spans="1:23" x14ac:dyDescent="0.35">
      <c r="A51" s="9">
        <v>45</v>
      </c>
      <c r="B51" s="3" t="s">
        <v>44</v>
      </c>
      <c r="C51" s="8">
        <v>5765</v>
      </c>
      <c r="D51" s="8">
        <v>5273</v>
      </c>
      <c r="E51" s="8">
        <v>11039</v>
      </c>
      <c r="G51" s="8">
        <v>1535</v>
      </c>
      <c r="H51" s="8">
        <v>747</v>
      </c>
      <c r="I51" s="8">
        <v>2081</v>
      </c>
      <c r="J51" s="8">
        <v>417</v>
      </c>
      <c r="K51" s="8">
        <v>3612</v>
      </c>
      <c r="L51" s="8">
        <v>1166</v>
      </c>
      <c r="N51" s="10">
        <v>45</v>
      </c>
      <c r="O51" s="4">
        <f t="shared" si="0"/>
        <v>26.626192541196879</v>
      </c>
      <c r="P51" s="4">
        <f t="shared" si="1"/>
        <v>12.95750216825672</v>
      </c>
      <c r="Q51" s="4">
        <f t="shared" si="2"/>
        <v>39.465200075858149</v>
      </c>
      <c r="R51" s="4">
        <f t="shared" si="3"/>
        <v>7.9082116442252994</v>
      </c>
      <c r="S51" s="4">
        <f t="shared" si="4"/>
        <v>32.720355104629043</v>
      </c>
      <c r="T51" s="4">
        <f t="shared" si="5"/>
        <v>10.562550955702509</v>
      </c>
      <c r="V51" s="29">
        <f t="shared" si="6"/>
        <v>67.467521994104345</v>
      </c>
      <c r="W51" s="29">
        <f t="shared" si="7"/>
        <v>163.84870247774023</v>
      </c>
    </row>
    <row r="52" spans="1:23" x14ac:dyDescent="0.35">
      <c r="A52" s="9">
        <v>46</v>
      </c>
      <c r="B52" s="3" t="s">
        <v>45</v>
      </c>
      <c r="C52" s="8">
        <v>1562</v>
      </c>
      <c r="D52" s="8">
        <v>1464</v>
      </c>
      <c r="E52" s="8">
        <v>3026</v>
      </c>
      <c r="G52" s="8">
        <v>106</v>
      </c>
      <c r="H52" s="8">
        <v>202</v>
      </c>
      <c r="I52" s="8">
        <v>219</v>
      </c>
      <c r="J52" s="8">
        <v>172</v>
      </c>
      <c r="K52" s="8">
        <v>323</v>
      </c>
      <c r="L52" s="8">
        <v>379</v>
      </c>
      <c r="N52" s="10">
        <v>46</v>
      </c>
      <c r="O52" s="4">
        <f t="shared" si="0"/>
        <v>6.7861715749039693</v>
      </c>
      <c r="P52" s="4">
        <f t="shared" si="1"/>
        <v>12.932138284250961</v>
      </c>
      <c r="Q52" s="4">
        <f t="shared" si="2"/>
        <v>14.959016393442623</v>
      </c>
      <c r="R52" s="4">
        <f t="shared" si="3"/>
        <v>11.748633879781421</v>
      </c>
      <c r="S52" s="4">
        <f t="shared" si="4"/>
        <v>10.674157303370785</v>
      </c>
      <c r="T52" s="4">
        <f t="shared" si="5"/>
        <v>12.524785194976868</v>
      </c>
      <c r="V52" s="29">
        <f t="shared" si="6"/>
        <v>45.365092171960782</v>
      </c>
      <c r="W52" s="29">
        <f t="shared" si="7"/>
        <v>110.07354911711282</v>
      </c>
    </row>
    <row r="53" spans="1:23" x14ac:dyDescent="0.35">
      <c r="A53" s="9">
        <v>47</v>
      </c>
      <c r="B53" s="3" t="s">
        <v>46</v>
      </c>
      <c r="C53" s="8">
        <v>1649</v>
      </c>
      <c r="D53" s="8">
        <v>1338</v>
      </c>
      <c r="E53" s="8">
        <v>2990</v>
      </c>
      <c r="G53" s="8">
        <v>178</v>
      </c>
      <c r="H53" s="8">
        <v>256</v>
      </c>
      <c r="I53" s="8">
        <v>297</v>
      </c>
      <c r="J53" s="8">
        <v>156</v>
      </c>
      <c r="K53" s="8">
        <v>473</v>
      </c>
      <c r="L53" s="8">
        <v>408</v>
      </c>
      <c r="N53" s="10">
        <v>47</v>
      </c>
      <c r="O53" s="4">
        <f t="shared" si="0"/>
        <v>10.794420861127957</v>
      </c>
      <c r="P53" s="4">
        <f t="shared" si="1"/>
        <v>15.524560339599757</v>
      </c>
      <c r="Q53" s="4">
        <f t="shared" si="2"/>
        <v>22.197309417040358</v>
      </c>
      <c r="R53" s="4">
        <f t="shared" si="3"/>
        <v>11.659192825112108</v>
      </c>
      <c r="S53" s="4">
        <f t="shared" si="4"/>
        <v>15.819397993311037</v>
      </c>
      <c r="T53" s="4">
        <f t="shared" si="5"/>
        <v>13.645484949832776</v>
      </c>
      <c r="V53" s="29">
        <f t="shared" si="6"/>
        <v>48.629411152152215</v>
      </c>
      <c r="W53" s="29">
        <f t="shared" si="7"/>
        <v>133.1529598357979</v>
      </c>
    </row>
    <row r="54" spans="1:23" x14ac:dyDescent="0.35">
      <c r="A54" s="9">
        <v>48</v>
      </c>
      <c r="B54" s="3" t="s">
        <v>47</v>
      </c>
      <c r="C54" s="8">
        <v>728</v>
      </c>
      <c r="D54" s="8">
        <v>648</v>
      </c>
      <c r="E54" s="8">
        <v>1376</v>
      </c>
      <c r="G54" s="8">
        <v>55</v>
      </c>
      <c r="H54" s="8">
        <v>121</v>
      </c>
      <c r="I54" s="8">
        <v>97</v>
      </c>
      <c r="J54" s="8">
        <v>90</v>
      </c>
      <c r="K54" s="8">
        <v>159</v>
      </c>
      <c r="L54" s="8">
        <v>214</v>
      </c>
      <c r="N54" s="10">
        <v>48</v>
      </c>
      <c r="O54" s="4">
        <f t="shared" si="0"/>
        <v>7.5549450549450547</v>
      </c>
      <c r="P54" s="4">
        <f t="shared" si="1"/>
        <v>16.62087912087912</v>
      </c>
      <c r="Q54" s="4">
        <f t="shared" si="2"/>
        <v>14.969135802469136</v>
      </c>
      <c r="R54" s="4">
        <f t="shared" si="3"/>
        <v>13.888888888888889</v>
      </c>
      <c r="S54" s="4">
        <f t="shared" si="4"/>
        <v>11.555232558139535</v>
      </c>
      <c r="T54" s="4">
        <f t="shared" si="5"/>
        <v>15.552325581395349</v>
      </c>
      <c r="V54" s="29">
        <f t="shared" si="6"/>
        <v>50.470148408292737</v>
      </c>
      <c r="W54" s="29">
        <f t="shared" si="7"/>
        <v>119.67032967032966</v>
      </c>
    </row>
    <row r="55" spans="1:23" x14ac:dyDescent="0.35">
      <c r="A55" s="9">
        <v>49</v>
      </c>
      <c r="B55" s="3" t="s">
        <v>48</v>
      </c>
      <c r="C55" s="8">
        <v>7437</v>
      </c>
      <c r="D55" s="8">
        <v>6762</v>
      </c>
      <c r="E55" s="8">
        <v>14198</v>
      </c>
      <c r="G55" s="8">
        <v>4370</v>
      </c>
      <c r="H55" s="8">
        <v>672</v>
      </c>
      <c r="I55" s="8">
        <v>4558</v>
      </c>
      <c r="J55" s="8">
        <v>397</v>
      </c>
      <c r="K55" s="8">
        <v>8922</v>
      </c>
      <c r="L55" s="8">
        <v>1070</v>
      </c>
      <c r="N55" s="10">
        <v>49</v>
      </c>
      <c r="O55" s="4">
        <f t="shared" si="0"/>
        <v>58.760252790103543</v>
      </c>
      <c r="P55" s="4">
        <f t="shared" si="1"/>
        <v>9.035901573215007</v>
      </c>
      <c r="Q55" s="4">
        <f t="shared" si="2"/>
        <v>67.406092871931378</v>
      </c>
      <c r="R55" s="4">
        <f t="shared" si="3"/>
        <v>5.871044069801834</v>
      </c>
      <c r="S55" s="4">
        <f t="shared" si="4"/>
        <v>62.839836596703755</v>
      </c>
      <c r="T55" s="4">
        <f t="shared" si="5"/>
        <v>7.5362727144668265</v>
      </c>
      <c r="V55" s="29">
        <f t="shared" si="6"/>
        <v>87.17350359075914</v>
      </c>
      <c r="W55" s="29">
        <f t="shared" si="7"/>
        <v>153.90621269037752</v>
      </c>
    </row>
    <row r="56" spans="1:23" x14ac:dyDescent="0.35">
      <c r="A56" s="9">
        <v>50</v>
      </c>
      <c r="B56" s="3" t="s">
        <v>49</v>
      </c>
      <c r="C56" s="8">
        <v>3648</v>
      </c>
      <c r="D56" s="8">
        <v>3461</v>
      </c>
      <c r="E56" s="8">
        <v>7113</v>
      </c>
      <c r="G56" s="8">
        <v>1589</v>
      </c>
      <c r="H56" s="8">
        <v>462</v>
      </c>
      <c r="I56" s="8">
        <v>1891</v>
      </c>
      <c r="J56" s="8">
        <v>209</v>
      </c>
      <c r="K56" s="8">
        <v>3473</v>
      </c>
      <c r="L56" s="8">
        <v>669</v>
      </c>
      <c r="N56" s="10">
        <v>50</v>
      </c>
      <c r="O56" s="4">
        <f t="shared" si="0"/>
        <v>43.558114035087719</v>
      </c>
      <c r="P56" s="4">
        <f t="shared" si="1"/>
        <v>12.664473684210526</v>
      </c>
      <c r="Q56" s="4">
        <f t="shared" si="2"/>
        <v>54.637388038139264</v>
      </c>
      <c r="R56" s="4">
        <f t="shared" si="3"/>
        <v>6.0387171337763652</v>
      </c>
      <c r="S56" s="4">
        <f t="shared" si="4"/>
        <v>48.826093069028538</v>
      </c>
      <c r="T56" s="4">
        <f t="shared" si="5"/>
        <v>9.405314213412062</v>
      </c>
      <c r="V56" s="29">
        <f t="shared" si="6"/>
        <v>79.722174868026769</v>
      </c>
      <c r="W56" s="29">
        <f t="shared" si="7"/>
        <v>209.72126038781164</v>
      </c>
    </row>
    <row r="57" spans="1:23" x14ac:dyDescent="0.35">
      <c r="A57" s="9">
        <v>51</v>
      </c>
      <c r="B57" s="3" t="s">
        <v>50</v>
      </c>
      <c r="C57" s="8">
        <v>1010</v>
      </c>
      <c r="D57" s="8">
        <v>936</v>
      </c>
      <c r="E57" s="8">
        <v>1943</v>
      </c>
      <c r="G57" s="8">
        <v>167</v>
      </c>
      <c r="H57" s="8">
        <v>163</v>
      </c>
      <c r="I57" s="8">
        <v>304</v>
      </c>
      <c r="J57" s="8">
        <v>90</v>
      </c>
      <c r="K57" s="8">
        <v>470</v>
      </c>
      <c r="L57" s="8">
        <v>250</v>
      </c>
      <c r="N57" s="10">
        <v>51</v>
      </c>
      <c r="O57" s="4">
        <f t="shared" si="0"/>
        <v>16.534653465346537</v>
      </c>
      <c r="P57" s="4">
        <f t="shared" si="1"/>
        <v>16.138613861386141</v>
      </c>
      <c r="Q57" s="4">
        <f t="shared" si="2"/>
        <v>32.478632478632477</v>
      </c>
      <c r="R57" s="4">
        <f t="shared" si="3"/>
        <v>9.6153846153846168</v>
      </c>
      <c r="S57" s="4">
        <f t="shared" si="4"/>
        <v>24.189397838394235</v>
      </c>
      <c r="T57" s="4">
        <f t="shared" si="5"/>
        <v>12.866700977869275</v>
      </c>
      <c r="V57" s="29">
        <f t="shared" si="6"/>
        <v>50.909327774882762</v>
      </c>
      <c r="W57" s="29">
        <f t="shared" si="7"/>
        <v>167.84158415841583</v>
      </c>
    </row>
    <row r="58" spans="1:23" x14ac:dyDescent="0.35">
      <c r="A58" s="9">
        <v>52</v>
      </c>
      <c r="B58" s="3" t="s">
        <v>51</v>
      </c>
      <c r="C58" s="8">
        <v>4910</v>
      </c>
      <c r="D58" s="8">
        <v>4734</v>
      </c>
      <c r="E58" s="8">
        <v>9642</v>
      </c>
      <c r="G58" s="8">
        <v>1864</v>
      </c>
      <c r="H58" s="8">
        <v>806</v>
      </c>
      <c r="I58" s="8">
        <v>2461</v>
      </c>
      <c r="J58" s="8">
        <v>408</v>
      </c>
      <c r="K58" s="8">
        <v>4321</v>
      </c>
      <c r="L58" s="8">
        <v>1214</v>
      </c>
      <c r="N58" s="10">
        <v>52</v>
      </c>
      <c r="O58" s="4">
        <f t="shared" si="0"/>
        <v>37.96334012219959</v>
      </c>
      <c r="P58" s="4">
        <f t="shared" si="1"/>
        <v>16.415478615071283</v>
      </c>
      <c r="Q58" s="4">
        <f t="shared" si="2"/>
        <v>51.985635825940015</v>
      </c>
      <c r="R58" s="4">
        <f t="shared" si="3"/>
        <v>8.6185044359949305</v>
      </c>
      <c r="S58" s="4">
        <f t="shared" si="4"/>
        <v>44.814353868492013</v>
      </c>
      <c r="T58" s="4">
        <f t="shared" si="5"/>
        <v>12.590748807301388</v>
      </c>
      <c r="V58" s="29">
        <f t="shared" si="6"/>
        <v>73.02659574908283</v>
      </c>
      <c r="W58" s="29">
        <f t="shared" si="7"/>
        <v>190.46783275428297</v>
      </c>
    </row>
    <row r="59" spans="1:23" x14ac:dyDescent="0.35">
      <c r="A59" s="9">
        <v>53</v>
      </c>
      <c r="B59" s="3" t="s">
        <v>52</v>
      </c>
      <c r="C59" s="8">
        <v>4576</v>
      </c>
      <c r="D59" s="8">
        <v>3993</v>
      </c>
      <c r="E59" s="8">
        <v>8574</v>
      </c>
      <c r="G59" s="8">
        <v>865</v>
      </c>
      <c r="H59" s="8">
        <v>782</v>
      </c>
      <c r="I59" s="8">
        <v>1291</v>
      </c>
      <c r="J59" s="8">
        <v>380</v>
      </c>
      <c r="K59" s="8">
        <v>2158</v>
      </c>
      <c r="L59" s="8">
        <v>1164</v>
      </c>
      <c r="N59" s="10">
        <v>53</v>
      </c>
      <c r="O59" s="4">
        <f t="shared" si="0"/>
        <v>18.90297202797203</v>
      </c>
      <c r="P59" s="4">
        <f t="shared" si="1"/>
        <v>17.08916083916084</v>
      </c>
      <c r="Q59" s="4">
        <f t="shared" si="2"/>
        <v>32.331580265464567</v>
      </c>
      <c r="R59" s="4">
        <f t="shared" si="3"/>
        <v>9.5166541447533177</v>
      </c>
      <c r="S59" s="4">
        <f t="shared" si="4"/>
        <v>25.169115931887099</v>
      </c>
      <c r="T59" s="4">
        <f t="shared" si="5"/>
        <v>13.575927221833449</v>
      </c>
      <c r="V59" s="29">
        <f t="shared" si="6"/>
        <v>58.465970029196214</v>
      </c>
      <c r="W59" s="29">
        <f t="shared" si="7"/>
        <v>179.57110323886641</v>
      </c>
    </row>
    <row r="60" spans="1:23" x14ac:dyDescent="0.35">
      <c r="A60" s="9">
        <v>54</v>
      </c>
      <c r="B60" s="3" t="s">
        <v>53</v>
      </c>
      <c r="C60" s="8">
        <v>367</v>
      </c>
      <c r="D60" s="8">
        <v>301</v>
      </c>
      <c r="E60" s="8">
        <v>665</v>
      </c>
      <c r="G60" s="8">
        <v>40</v>
      </c>
      <c r="H60" s="8">
        <v>44</v>
      </c>
      <c r="I60" s="8">
        <v>63</v>
      </c>
      <c r="J60" s="8">
        <v>31</v>
      </c>
      <c r="K60" s="8">
        <v>104</v>
      </c>
      <c r="L60" s="8">
        <v>71</v>
      </c>
      <c r="N60" s="10">
        <v>54</v>
      </c>
      <c r="O60" s="4">
        <f t="shared" si="0"/>
        <v>10.899182561307901</v>
      </c>
      <c r="P60" s="4">
        <f t="shared" si="1"/>
        <v>11.989100817438691</v>
      </c>
      <c r="Q60" s="4">
        <f t="shared" si="2"/>
        <v>20.930232558139537</v>
      </c>
      <c r="R60" s="4">
        <f t="shared" si="3"/>
        <v>10.299003322259136</v>
      </c>
      <c r="S60" s="4">
        <f t="shared" si="4"/>
        <v>15.639097744360903</v>
      </c>
      <c r="T60" s="4">
        <f t="shared" si="5"/>
        <v>10.676691729323307</v>
      </c>
      <c r="V60" s="29">
        <f t="shared" si="6"/>
        <v>52.073872237359964</v>
      </c>
      <c r="W60" s="29">
        <f t="shared" si="7"/>
        <v>116.4103014854531</v>
      </c>
    </row>
    <row r="61" spans="1:23" x14ac:dyDescent="0.35">
      <c r="A61" s="9">
        <v>55</v>
      </c>
      <c r="B61" s="3" t="s">
        <v>54</v>
      </c>
      <c r="C61" s="8">
        <v>399</v>
      </c>
      <c r="D61" s="8">
        <v>382</v>
      </c>
      <c r="E61" s="8">
        <v>783</v>
      </c>
      <c r="G61" s="8">
        <v>28</v>
      </c>
      <c r="H61" s="8">
        <v>66</v>
      </c>
      <c r="I61" s="8">
        <v>75</v>
      </c>
      <c r="J61" s="8">
        <v>61</v>
      </c>
      <c r="K61" s="8">
        <v>108</v>
      </c>
      <c r="L61" s="8">
        <v>125</v>
      </c>
      <c r="N61" s="10">
        <v>55</v>
      </c>
      <c r="O61" s="4">
        <f t="shared" si="0"/>
        <v>7.0175438596491224</v>
      </c>
      <c r="P61" s="4">
        <f t="shared" si="1"/>
        <v>16.541353383458645</v>
      </c>
      <c r="Q61" s="4">
        <f t="shared" si="2"/>
        <v>19.633507853403142</v>
      </c>
      <c r="R61" s="4">
        <f t="shared" si="3"/>
        <v>15.968586387434556</v>
      </c>
      <c r="S61" s="4">
        <f t="shared" si="4"/>
        <v>13.793103448275861</v>
      </c>
      <c r="T61" s="4">
        <f t="shared" si="5"/>
        <v>15.964240102171138</v>
      </c>
      <c r="V61" s="29">
        <f t="shared" si="6"/>
        <v>35.742690058479532</v>
      </c>
      <c r="W61" s="29">
        <f t="shared" si="7"/>
        <v>103.58683594231479</v>
      </c>
    </row>
    <row r="62" spans="1:23" x14ac:dyDescent="0.35">
      <c r="A62" s="9">
        <v>56</v>
      </c>
      <c r="B62" s="3" t="s">
        <v>55</v>
      </c>
      <c r="C62" s="8">
        <v>324</v>
      </c>
      <c r="D62" s="8">
        <v>270</v>
      </c>
      <c r="E62" s="8">
        <v>592</v>
      </c>
      <c r="G62" s="8">
        <v>28</v>
      </c>
      <c r="H62" s="8">
        <v>61</v>
      </c>
      <c r="I62" s="8">
        <v>46</v>
      </c>
      <c r="J62" s="8">
        <v>48</v>
      </c>
      <c r="K62" s="8">
        <v>78</v>
      </c>
      <c r="L62" s="8">
        <v>110</v>
      </c>
      <c r="N62" s="10">
        <v>56</v>
      </c>
      <c r="O62" s="4">
        <f t="shared" si="0"/>
        <v>8.6419753086419746</v>
      </c>
      <c r="P62" s="4">
        <f t="shared" si="1"/>
        <v>18.827160493827162</v>
      </c>
      <c r="Q62" s="4">
        <f t="shared" si="2"/>
        <v>17.037037037037038</v>
      </c>
      <c r="R62" s="4">
        <f t="shared" si="3"/>
        <v>17.777777777777779</v>
      </c>
      <c r="S62" s="4">
        <f t="shared" si="4"/>
        <v>13.175675675675674</v>
      </c>
      <c r="T62" s="4">
        <f t="shared" si="5"/>
        <v>18.581081081081081</v>
      </c>
      <c r="V62" s="29">
        <f t="shared" si="6"/>
        <v>50.724637681159415</v>
      </c>
      <c r="W62" s="29">
        <f t="shared" si="7"/>
        <v>105.90277777777777</v>
      </c>
    </row>
    <row r="63" spans="1:23" x14ac:dyDescent="0.35">
      <c r="A63" s="9">
        <v>57</v>
      </c>
      <c r="B63" s="3" t="s">
        <v>56</v>
      </c>
      <c r="C63" s="8">
        <v>2235</v>
      </c>
      <c r="D63" s="8">
        <v>2048</v>
      </c>
      <c r="E63" s="8">
        <v>4282</v>
      </c>
      <c r="G63" s="8">
        <v>715</v>
      </c>
      <c r="H63" s="8">
        <v>433</v>
      </c>
      <c r="I63" s="8">
        <v>953</v>
      </c>
      <c r="J63" s="8">
        <v>184</v>
      </c>
      <c r="K63" s="8">
        <v>1667</v>
      </c>
      <c r="L63" s="8">
        <v>612</v>
      </c>
      <c r="N63" s="10">
        <v>57</v>
      </c>
      <c r="O63" s="4">
        <f t="shared" si="0"/>
        <v>31.991051454138702</v>
      </c>
      <c r="P63" s="4">
        <f t="shared" si="1"/>
        <v>19.37360178970917</v>
      </c>
      <c r="Q63" s="4">
        <f t="shared" si="2"/>
        <v>46.533203125</v>
      </c>
      <c r="R63" s="4">
        <f t="shared" si="3"/>
        <v>8.984375</v>
      </c>
      <c r="S63" s="4">
        <f t="shared" si="4"/>
        <v>38.930406352171879</v>
      </c>
      <c r="T63" s="4">
        <f t="shared" si="5"/>
        <v>14.292386735170481</v>
      </c>
      <c r="V63" s="29">
        <f t="shared" si="6"/>
        <v>68.74887028129703</v>
      </c>
      <c r="W63" s="29">
        <f t="shared" si="7"/>
        <v>215.63661122458902</v>
      </c>
    </row>
    <row r="64" spans="1:23" x14ac:dyDescent="0.35">
      <c r="A64" s="9">
        <v>58</v>
      </c>
      <c r="B64" s="3" t="s">
        <v>57</v>
      </c>
      <c r="C64" s="8">
        <v>277</v>
      </c>
      <c r="D64" s="8">
        <v>266</v>
      </c>
      <c r="E64" s="8">
        <v>540</v>
      </c>
      <c r="G64" s="8">
        <v>19</v>
      </c>
      <c r="H64" s="8">
        <v>33</v>
      </c>
      <c r="I64" s="8">
        <v>33</v>
      </c>
      <c r="J64" s="8">
        <v>25</v>
      </c>
      <c r="K64" s="8">
        <v>50</v>
      </c>
      <c r="L64" s="8">
        <v>61</v>
      </c>
      <c r="N64" s="10">
        <v>58</v>
      </c>
      <c r="O64" s="4">
        <f t="shared" si="0"/>
        <v>6.8592057761732859</v>
      </c>
      <c r="P64" s="4">
        <f t="shared" si="1"/>
        <v>11.913357400722022</v>
      </c>
      <c r="Q64" s="4">
        <f t="shared" si="2"/>
        <v>12.406015037593985</v>
      </c>
      <c r="R64" s="4">
        <f t="shared" si="3"/>
        <v>9.3984962406015029</v>
      </c>
      <c r="S64" s="4">
        <f t="shared" si="4"/>
        <v>9.2592592592592595</v>
      </c>
      <c r="T64" s="4">
        <f t="shared" si="5"/>
        <v>11.296296296296296</v>
      </c>
      <c r="V64" s="29">
        <f t="shared" si="6"/>
        <v>55.289355650366488</v>
      </c>
      <c r="W64" s="29">
        <f t="shared" si="7"/>
        <v>126.75812274368232</v>
      </c>
    </row>
    <row r="65" spans="1:23" x14ac:dyDescent="0.35">
      <c r="A65" s="9">
        <v>59</v>
      </c>
      <c r="B65" s="3" t="s">
        <v>58</v>
      </c>
      <c r="C65" s="8">
        <v>2046</v>
      </c>
      <c r="D65" s="8">
        <v>2082</v>
      </c>
      <c r="E65" s="8">
        <v>4135</v>
      </c>
      <c r="G65" s="8">
        <v>938</v>
      </c>
      <c r="H65" s="8">
        <v>218</v>
      </c>
      <c r="I65" s="8">
        <v>1098</v>
      </c>
      <c r="J65" s="8">
        <v>132</v>
      </c>
      <c r="K65" s="8">
        <v>2036</v>
      </c>
      <c r="L65" s="8">
        <v>344</v>
      </c>
      <c r="N65" s="10">
        <v>59</v>
      </c>
      <c r="O65" s="4">
        <f t="shared" si="0"/>
        <v>45.845552297165199</v>
      </c>
      <c r="P65" s="4">
        <f t="shared" si="1"/>
        <v>10.654936461388074</v>
      </c>
      <c r="Q65" s="4">
        <f t="shared" si="2"/>
        <v>52.737752161383291</v>
      </c>
      <c r="R65" s="4">
        <f t="shared" si="3"/>
        <v>6.3400576368876083</v>
      </c>
      <c r="S65" s="4">
        <f t="shared" si="4"/>
        <v>49.238210399032653</v>
      </c>
      <c r="T65" s="4">
        <f t="shared" si="5"/>
        <v>8.3192261185006036</v>
      </c>
      <c r="V65" s="29">
        <f t="shared" si="6"/>
        <v>86.931183864023623</v>
      </c>
      <c r="W65" s="29">
        <f t="shared" si="7"/>
        <v>168.0574069137119</v>
      </c>
    </row>
    <row r="66" spans="1:23" x14ac:dyDescent="0.35">
      <c r="A66" s="9">
        <v>60</v>
      </c>
      <c r="B66" s="3" t="s">
        <v>59</v>
      </c>
      <c r="C66" s="8">
        <v>157</v>
      </c>
      <c r="D66" s="8">
        <v>139</v>
      </c>
      <c r="E66" s="8">
        <v>303</v>
      </c>
      <c r="G66" s="8">
        <v>14</v>
      </c>
      <c r="H66" s="8">
        <v>18</v>
      </c>
      <c r="I66" s="8">
        <v>28</v>
      </c>
      <c r="J66" s="8">
        <v>24</v>
      </c>
      <c r="K66" s="8">
        <v>37</v>
      </c>
      <c r="L66" s="8">
        <v>41</v>
      </c>
      <c r="N66" s="10">
        <v>60</v>
      </c>
      <c r="O66" s="4">
        <f t="shared" si="0"/>
        <v>8.9171974522292992</v>
      </c>
      <c r="P66" s="4">
        <f t="shared" si="1"/>
        <v>11.464968152866243</v>
      </c>
      <c r="Q66" s="4">
        <f t="shared" si="2"/>
        <v>20.14388489208633</v>
      </c>
      <c r="R66" s="4">
        <f t="shared" si="3"/>
        <v>17.266187050359711</v>
      </c>
      <c r="S66" s="4">
        <f t="shared" si="4"/>
        <v>12.211221122112212</v>
      </c>
      <c r="T66" s="4">
        <f t="shared" si="5"/>
        <v>13.531353135313532</v>
      </c>
      <c r="V66" s="29">
        <f t="shared" si="6"/>
        <v>44.267515923566883</v>
      </c>
      <c r="W66" s="29">
        <f t="shared" si="7"/>
        <v>66.401273885350335</v>
      </c>
    </row>
    <row r="67" spans="1:23" x14ac:dyDescent="0.35">
      <c r="A67" s="9">
        <v>61</v>
      </c>
      <c r="B67" s="3" t="s">
        <v>60</v>
      </c>
      <c r="C67" s="8">
        <v>52</v>
      </c>
      <c r="D67" s="8">
        <v>46</v>
      </c>
      <c r="E67" s="8">
        <v>96</v>
      </c>
      <c r="G67" s="8">
        <v>20</v>
      </c>
      <c r="H67" s="8">
        <v>10</v>
      </c>
      <c r="I67" s="8">
        <v>20</v>
      </c>
      <c r="J67" s="8">
        <v>4</v>
      </c>
      <c r="K67" s="8">
        <v>38</v>
      </c>
      <c r="L67" s="8">
        <v>16</v>
      </c>
      <c r="N67" s="10">
        <v>61</v>
      </c>
      <c r="O67" s="4">
        <f t="shared" si="0"/>
        <v>38.461538461538467</v>
      </c>
      <c r="P67" s="4">
        <f t="shared" si="1"/>
        <v>19.230769230769234</v>
      </c>
      <c r="Q67" s="4">
        <f t="shared" si="2"/>
        <v>43.478260869565219</v>
      </c>
      <c r="R67" s="4">
        <f t="shared" si="3"/>
        <v>8.695652173913043</v>
      </c>
      <c r="S67" s="4">
        <f t="shared" si="4"/>
        <v>39.583333333333329</v>
      </c>
      <c r="T67" s="4">
        <f t="shared" si="5"/>
        <v>16.666666666666664</v>
      </c>
      <c r="V67" s="29">
        <f t="shared" si="6"/>
        <v>88.461538461538467</v>
      </c>
      <c r="W67" s="29">
        <f t="shared" si="7"/>
        <v>221.15384615384622</v>
      </c>
    </row>
    <row r="68" spans="1:23" x14ac:dyDescent="0.35">
      <c r="A68" s="9">
        <v>62</v>
      </c>
      <c r="B68" s="3" t="s">
        <v>61</v>
      </c>
      <c r="C68" s="8">
        <v>686</v>
      </c>
      <c r="D68" s="8">
        <v>590</v>
      </c>
      <c r="E68" s="8">
        <v>1272</v>
      </c>
      <c r="G68" s="8">
        <v>47</v>
      </c>
      <c r="H68" s="8">
        <v>118</v>
      </c>
      <c r="I68" s="8">
        <v>120</v>
      </c>
      <c r="J68" s="8">
        <v>62</v>
      </c>
      <c r="K68" s="8">
        <v>163</v>
      </c>
      <c r="L68" s="8">
        <v>179</v>
      </c>
      <c r="N68" s="10">
        <v>62</v>
      </c>
      <c r="O68" s="4">
        <f t="shared" si="0"/>
        <v>6.8513119533527691</v>
      </c>
      <c r="P68" s="4">
        <f t="shared" si="1"/>
        <v>17.201166180758019</v>
      </c>
      <c r="Q68" s="4">
        <f t="shared" si="2"/>
        <v>20.33898305084746</v>
      </c>
      <c r="R68" s="4">
        <f t="shared" si="3"/>
        <v>10.508474576271185</v>
      </c>
      <c r="S68" s="4">
        <f t="shared" si="4"/>
        <v>12.814465408805031</v>
      </c>
      <c r="T68" s="4">
        <f t="shared" si="5"/>
        <v>14.072327044025156</v>
      </c>
      <c r="V68" s="29">
        <f t="shared" si="6"/>
        <v>33.685617103984441</v>
      </c>
      <c r="W68" s="29">
        <f t="shared" si="7"/>
        <v>163.68851688140697</v>
      </c>
    </row>
    <row r="69" spans="1:23" x14ac:dyDescent="0.35">
      <c r="A69" s="9">
        <v>63</v>
      </c>
      <c r="B69" s="3" t="s">
        <v>62</v>
      </c>
      <c r="C69" s="8">
        <v>425</v>
      </c>
      <c r="D69" s="8">
        <v>366</v>
      </c>
      <c r="E69" s="8">
        <v>794</v>
      </c>
      <c r="G69" s="8">
        <v>26</v>
      </c>
      <c r="H69" s="8">
        <v>56</v>
      </c>
      <c r="I69" s="8">
        <v>43</v>
      </c>
      <c r="J69" s="8">
        <v>56</v>
      </c>
      <c r="K69" s="8">
        <v>73</v>
      </c>
      <c r="L69" s="8">
        <v>108</v>
      </c>
      <c r="N69" s="10">
        <v>63</v>
      </c>
      <c r="O69" s="4">
        <f t="shared" si="0"/>
        <v>6.1176470588235299</v>
      </c>
      <c r="P69" s="4">
        <f t="shared" si="1"/>
        <v>13.176470588235295</v>
      </c>
      <c r="Q69" s="4">
        <f t="shared" si="2"/>
        <v>11.748633879781421</v>
      </c>
      <c r="R69" s="4">
        <f t="shared" si="3"/>
        <v>15.300546448087433</v>
      </c>
      <c r="S69" s="4">
        <f t="shared" si="4"/>
        <v>9.1939546599496236</v>
      </c>
      <c r="T69" s="4">
        <f t="shared" si="5"/>
        <v>13.602015113350127</v>
      </c>
      <c r="V69" s="29">
        <f t="shared" si="6"/>
        <v>52.071135430916563</v>
      </c>
      <c r="W69" s="29">
        <f t="shared" si="7"/>
        <v>86.117647058823536</v>
      </c>
    </row>
    <row r="70" spans="1:23" x14ac:dyDescent="0.35">
      <c r="A70" s="9">
        <v>64</v>
      </c>
      <c r="B70" s="3" t="s">
        <v>63</v>
      </c>
      <c r="C70" s="8">
        <v>2830</v>
      </c>
      <c r="D70" s="8">
        <v>3420</v>
      </c>
      <c r="E70" s="8">
        <v>6247</v>
      </c>
      <c r="G70" s="8">
        <v>1693</v>
      </c>
      <c r="H70" s="8">
        <v>196</v>
      </c>
      <c r="I70" s="8">
        <v>2134</v>
      </c>
      <c r="J70" s="8">
        <v>154</v>
      </c>
      <c r="K70" s="8">
        <v>3828</v>
      </c>
      <c r="L70" s="8">
        <v>353</v>
      </c>
      <c r="N70" s="10">
        <v>64</v>
      </c>
      <c r="O70" s="4">
        <f t="shared" si="0"/>
        <v>59.823321554770317</v>
      </c>
      <c r="P70" s="4">
        <f t="shared" si="1"/>
        <v>6.925795053003533</v>
      </c>
      <c r="Q70" s="4">
        <f t="shared" si="2"/>
        <v>62.397660818713454</v>
      </c>
      <c r="R70" s="4">
        <f t="shared" si="3"/>
        <v>4.5029239766081872</v>
      </c>
      <c r="S70" s="4">
        <f t="shared" si="4"/>
        <v>61.277413158315994</v>
      </c>
      <c r="T70" s="4">
        <f t="shared" si="5"/>
        <v>5.6507123419241241</v>
      </c>
      <c r="V70" s="29">
        <f t="shared" si="6"/>
        <v>95.874301648226094</v>
      </c>
      <c r="W70" s="29">
        <f t="shared" si="7"/>
        <v>153.80661741085768</v>
      </c>
    </row>
    <row r="71" spans="1:23" x14ac:dyDescent="0.35">
      <c r="A71" s="9">
        <v>65</v>
      </c>
      <c r="B71" s="3" t="s">
        <v>64</v>
      </c>
      <c r="C71" s="8">
        <v>248</v>
      </c>
      <c r="D71" s="8">
        <v>189</v>
      </c>
      <c r="E71" s="8">
        <v>436</v>
      </c>
      <c r="G71" s="8">
        <v>28</v>
      </c>
      <c r="H71" s="8">
        <v>26</v>
      </c>
      <c r="I71" s="8">
        <v>25</v>
      </c>
      <c r="J71" s="8">
        <v>16</v>
      </c>
      <c r="K71" s="8">
        <v>53</v>
      </c>
      <c r="L71" s="8">
        <v>46</v>
      </c>
      <c r="N71" s="10">
        <v>65</v>
      </c>
      <c r="O71" s="4">
        <f t="shared" si="0"/>
        <v>11.29032258064516</v>
      </c>
      <c r="P71" s="4">
        <f t="shared" si="1"/>
        <v>10.483870967741936</v>
      </c>
      <c r="Q71" s="4">
        <f t="shared" si="2"/>
        <v>13.227513227513226</v>
      </c>
      <c r="R71" s="4">
        <f t="shared" si="3"/>
        <v>8.4656084656084651</v>
      </c>
      <c r="S71" s="4">
        <f t="shared" si="4"/>
        <v>12.155963302752294</v>
      </c>
      <c r="T71" s="4">
        <f t="shared" si="5"/>
        <v>10.550458715596331</v>
      </c>
      <c r="V71" s="29">
        <f t="shared" si="6"/>
        <v>85.354838709677409</v>
      </c>
      <c r="W71" s="29">
        <f t="shared" si="7"/>
        <v>123.84072580645163</v>
      </c>
    </row>
    <row r="72" spans="1:23" x14ac:dyDescent="0.35">
      <c r="A72" s="9">
        <v>66</v>
      </c>
      <c r="B72" s="3" t="s">
        <v>65</v>
      </c>
      <c r="C72" s="8">
        <v>892</v>
      </c>
      <c r="D72" s="8">
        <v>812</v>
      </c>
      <c r="E72" s="8">
        <v>1708</v>
      </c>
      <c r="G72" s="8">
        <v>209</v>
      </c>
      <c r="H72" s="8">
        <v>153</v>
      </c>
      <c r="I72" s="8">
        <v>318</v>
      </c>
      <c r="J72" s="8">
        <v>76</v>
      </c>
      <c r="K72" s="8">
        <v>531</v>
      </c>
      <c r="L72" s="8">
        <v>231</v>
      </c>
      <c r="N72" s="10">
        <v>66</v>
      </c>
      <c r="O72" s="4">
        <f t="shared" ref="O72:O86" si="8">G72/C72*100</f>
        <v>23.430493273542602</v>
      </c>
      <c r="P72" s="4">
        <f t="shared" ref="P72:P86" si="9">H72/C72*100</f>
        <v>17.152466367713004</v>
      </c>
      <c r="Q72" s="4">
        <f t="shared" ref="Q72:Q86" si="10">I72/D72*100</f>
        <v>39.162561576354683</v>
      </c>
      <c r="R72" s="4">
        <f t="shared" ref="R72:R86" si="11">J72/D72*100</f>
        <v>9.3596059113300498</v>
      </c>
      <c r="S72" s="4">
        <f t="shared" ref="S72:S86" si="12">K72/E72*100</f>
        <v>31.088992974238877</v>
      </c>
      <c r="T72" s="4">
        <f t="shared" ref="T72:T86" si="13">L72/E72*100</f>
        <v>13.524590163934427</v>
      </c>
      <c r="V72" s="29">
        <f t="shared" ref="V72:V86" si="14">O72/Q72*100</f>
        <v>59.828806723637086</v>
      </c>
      <c r="W72" s="29">
        <f t="shared" ref="W72:W86" si="15">P72/R72*100</f>
        <v>183.26056171819681</v>
      </c>
    </row>
    <row r="73" spans="1:23" x14ac:dyDescent="0.35">
      <c r="A73" s="9">
        <v>67</v>
      </c>
      <c r="B73" s="3" t="s">
        <v>66</v>
      </c>
      <c r="C73" s="8">
        <v>597</v>
      </c>
      <c r="D73" s="8">
        <v>516</v>
      </c>
      <c r="E73" s="8">
        <v>1106</v>
      </c>
      <c r="G73" s="8">
        <v>45</v>
      </c>
      <c r="H73" s="8">
        <v>72</v>
      </c>
      <c r="I73" s="8">
        <v>83</v>
      </c>
      <c r="J73" s="8">
        <v>56</v>
      </c>
      <c r="K73" s="8">
        <v>127</v>
      </c>
      <c r="L73" s="8">
        <v>128</v>
      </c>
      <c r="N73" s="10">
        <v>67</v>
      </c>
      <c r="O73" s="4">
        <f t="shared" si="8"/>
        <v>7.5376884422110546</v>
      </c>
      <c r="P73" s="4">
        <f t="shared" si="9"/>
        <v>12.060301507537687</v>
      </c>
      <c r="Q73" s="4">
        <f t="shared" si="10"/>
        <v>16.085271317829459</v>
      </c>
      <c r="R73" s="4">
        <f t="shared" si="11"/>
        <v>10.852713178294573</v>
      </c>
      <c r="S73" s="4">
        <f t="shared" si="12"/>
        <v>11.482820976491864</v>
      </c>
      <c r="T73" s="4">
        <f t="shared" si="13"/>
        <v>11.573236889692586</v>
      </c>
      <c r="V73" s="29">
        <f t="shared" si="14"/>
        <v>46.860810074468716</v>
      </c>
      <c r="W73" s="29">
        <f t="shared" si="15"/>
        <v>111.12706389088298</v>
      </c>
    </row>
    <row r="74" spans="1:23" x14ac:dyDescent="0.35">
      <c r="A74" s="9">
        <v>68</v>
      </c>
      <c r="B74" s="3" t="s">
        <v>67</v>
      </c>
      <c r="C74" s="8">
        <v>127</v>
      </c>
      <c r="D74" s="8">
        <v>108</v>
      </c>
      <c r="E74" s="8">
        <v>237</v>
      </c>
      <c r="G74" s="8">
        <v>7</v>
      </c>
      <c r="H74" s="8">
        <v>15</v>
      </c>
      <c r="I74" s="8">
        <v>22</v>
      </c>
      <c r="J74" s="8">
        <v>14</v>
      </c>
      <c r="K74" s="8">
        <v>27</v>
      </c>
      <c r="L74" s="8">
        <v>30</v>
      </c>
      <c r="N74" s="10">
        <v>68</v>
      </c>
      <c r="O74" s="4">
        <f t="shared" si="8"/>
        <v>5.5118110236220472</v>
      </c>
      <c r="P74" s="4">
        <f t="shared" si="9"/>
        <v>11.811023622047244</v>
      </c>
      <c r="Q74" s="4">
        <f t="shared" si="10"/>
        <v>20.37037037037037</v>
      </c>
      <c r="R74" s="4">
        <f t="shared" si="11"/>
        <v>12.962962962962962</v>
      </c>
      <c r="S74" s="4">
        <f t="shared" si="12"/>
        <v>11.39240506329114</v>
      </c>
      <c r="T74" s="4">
        <f t="shared" si="13"/>
        <v>12.658227848101266</v>
      </c>
      <c r="V74" s="29">
        <f t="shared" si="14"/>
        <v>27.057981388690049</v>
      </c>
      <c r="W74" s="29">
        <f t="shared" si="15"/>
        <v>91.113610798650186</v>
      </c>
    </row>
    <row r="75" spans="1:23" x14ac:dyDescent="0.35">
      <c r="A75" s="9">
        <v>69</v>
      </c>
      <c r="B75" s="3" t="s">
        <v>68</v>
      </c>
      <c r="C75" s="8">
        <v>724</v>
      </c>
      <c r="D75" s="8">
        <v>692</v>
      </c>
      <c r="E75" s="8">
        <v>1412</v>
      </c>
      <c r="G75" s="8">
        <v>46</v>
      </c>
      <c r="H75" s="8">
        <v>97</v>
      </c>
      <c r="I75" s="8">
        <v>97</v>
      </c>
      <c r="J75" s="8">
        <v>105</v>
      </c>
      <c r="K75" s="8">
        <v>145</v>
      </c>
      <c r="L75" s="8">
        <v>196</v>
      </c>
      <c r="N75" s="10">
        <v>69</v>
      </c>
      <c r="O75" s="4">
        <f t="shared" si="8"/>
        <v>6.3535911602209953</v>
      </c>
      <c r="P75" s="4">
        <f t="shared" si="9"/>
        <v>13.397790055248619</v>
      </c>
      <c r="Q75" s="4">
        <f t="shared" si="10"/>
        <v>14.017341040462428</v>
      </c>
      <c r="R75" s="4">
        <f t="shared" si="11"/>
        <v>15.173410404624278</v>
      </c>
      <c r="S75" s="4">
        <f t="shared" si="12"/>
        <v>10.269121813031161</v>
      </c>
      <c r="T75" s="4">
        <f t="shared" si="13"/>
        <v>13.881019830028329</v>
      </c>
      <c r="V75" s="29">
        <f t="shared" si="14"/>
        <v>45.326650338896172</v>
      </c>
      <c r="W75" s="29">
        <f t="shared" si="15"/>
        <v>88.297816364114695</v>
      </c>
    </row>
    <row r="76" spans="1:23" x14ac:dyDescent="0.35">
      <c r="A76" s="9">
        <v>70</v>
      </c>
      <c r="B76" s="3" t="s">
        <v>69</v>
      </c>
      <c r="C76" s="8">
        <v>986</v>
      </c>
      <c r="D76" s="8">
        <v>931</v>
      </c>
      <c r="E76" s="8">
        <v>1919</v>
      </c>
      <c r="G76" s="8">
        <v>93</v>
      </c>
      <c r="H76" s="8">
        <v>167</v>
      </c>
      <c r="I76" s="8">
        <v>184</v>
      </c>
      <c r="J76" s="8">
        <v>150</v>
      </c>
      <c r="K76" s="8">
        <v>283</v>
      </c>
      <c r="L76" s="8">
        <v>315</v>
      </c>
      <c r="N76" s="10">
        <v>70</v>
      </c>
      <c r="O76" s="4">
        <f t="shared" si="8"/>
        <v>9.4320486815415823</v>
      </c>
      <c r="P76" s="4">
        <f t="shared" si="9"/>
        <v>16.937119675456387</v>
      </c>
      <c r="Q76" s="4">
        <f t="shared" si="10"/>
        <v>19.763694951664874</v>
      </c>
      <c r="R76" s="4">
        <f t="shared" si="11"/>
        <v>16.111707841031151</v>
      </c>
      <c r="S76" s="4">
        <f t="shared" si="12"/>
        <v>14.747264200104221</v>
      </c>
      <c r="T76" s="4">
        <f t="shared" si="13"/>
        <v>16.41479937467431</v>
      </c>
      <c r="V76" s="29">
        <f t="shared" si="14"/>
        <v>47.724115883234859</v>
      </c>
      <c r="W76" s="29">
        <f t="shared" si="15"/>
        <v>105.1230561189993</v>
      </c>
    </row>
    <row r="77" spans="1:23" x14ac:dyDescent="0.35">
      <c r="A77" s="9">
        <v>71</v>
      </c>
      <c r="B77" s="3" t="s">
        <v>70</v>
      </c>
      <c r="C77" s="8">
        <v>1181</v>
      </c>
      <c r="D77" s="8">
        <v>1009</v>
      </c>
      <c r="E77" s="8">
        <v>2187</v>
      </c>
      <c r="G77" s="8">
        <v>69</v>
      </c>
      <c r="H77" s="8">
        <v>150</v>
      </c>
      <c r="I77" s="8">
        <v>170</v>
      </c>
      <c r="J77" s="8">
        <v>114</v>
      </c>
      <c r="K77" s="8">
        <v>238</v>
      </c>
      <c r="L77" s="8">
        <v>262</v>
      </c>
      <c r="N77" s="10">
        <v>71</v>
      </c>
      <c r="O77" s="4">
        <f t="shared" si="8"/>
        <v>5.8425063505503809</v>
      </c>
      <c r="P77" s="4">
        <f t="shared" si="9"/>
        <v>12.701100762066044</v>
      </c>
      <c r="Q77" s="4">
        <f t="shared" si="10"/>
        <v>16.848364717542122</v>
      </c>
      <c r="R77" s="4">
        <f t="shared" si="11"/>
        <v>11.298315163528246</v>
      </c>
      <c r="S77" s="4">
        <f t="shared" si="12"/>
        <v>10.882487425697303</v>
      </c>
      <c r="T77" s="4">
        <f t="shared" si="13"/>
        <v>11.979881115683586</v>
      </c>
      <c r="V77" s="29">
        <f t="shared" si="14"/>
        <v>34.67699357473726</v>
      </c>
      <c r="W77" s="29">
        <f t="shared" si="15"/>
        <v>112.41588306074244</v>
      </c>
    </row>
    <row r="78" spans="1:23" x14ac:dyDescent="0.35">
      <c r="A78" s="9">
        <v>72</v>
      </c>
      <c r="B78" s="3" t="s">
        <v>71</v>
      </c>
      <c r="C78" s="8">
        <v>87</v>
      </c>
      <c r="D78" s="8">
        <v>59</v>
      </c>
      <c r="E78" s="8">
        <v>146</v>
      </c>
      <c r="G78" s="8">
        <v>9</v>
      </c>
      <c r="H78" s="8">
        <v>13</v>
      </c>
      <c r="I78" s="8">
        <v>13</v>
      </c>
      <c r="J78" s="8">
        <v>5</v>
      </c>
      <c r="K78" s="8">
        <v>18</v>
      </c>
      <c r="L78" s="8">
        <v>12</v>
      </c>
      <c r="N78" s="10">
        <v>72</v>
      </c>
      <c r="O78" s="4">
        <f t="shared" si="8"/>
        <v>10.344827586206897</v>
      </c>
      <c r="P78" s="4">
        <f t="shared" si="9"/>
        <v>14.942528735632186</v>
      </c>
      <c r="Q78" s="4">
        <f t="shared" si="10"/>
        <v>22.033898305084744</v>
      </c>
      <c r="R78" s="4">
        <f t="shared" si="11"/>
        <v>8.4745762711864394</v>
      </c>
      <c r="S78" s="4">
        <f t="shared" si="12"/>
        <v>12.328767123287671</v>
      </c>
      <c r="T78" s="4">
        <f t="shared" si="13"/>
        <v>8.2191780821917799</v>
      </c>
      <c r="V78" s="29">
        <f t="shared" si="14"/>
        <v>46.949602122015918</v>
      </c>
      <c r="W78" s="29">
        <f t="shared" si="15"/>
        <v>176.32183908045982</v>
      </c>
    </row>
    <row r="79" spans="1:23" x14ac:dyDescent="0.35">
      <c r="A79" s="9">
        <v>73</v>
      </c>
      <c r="B79" s="3" t="s">
        <v>72</v>
      </c>
      <c r="C79" s="8">
        <v>6000</v>
      </c>
      <c r="D79" s="8">
        <v>5617</v>
      </c>
      <c r="E79" s="8">
        <v>11619</v>
      </c>
      <c r="G79" s="8">
        <v>3116</v>
      </c>
      <c r="H79" s="8">
        <v>663</v>
      </c>
      <c r="I79" s="8">
        <v>3446</v>
      </c>
      <c r="J79" s="8">
        <v>331</v>
      </c>
      <c r="K79" s="8">
        <v>6562</v>
      </c>
      <c r="L79" s="8">
        <v>993</v>
      </c>
      <c r="N79" s="10">
        <v>73</v>
      </c>
      <c r="O79" s="4">
        <f t="shared" si="8"/>
        <v>51.93333333333333</v>
      </c>
      <c r="P79" s="4">
        <f t="shared" si="9"/>
        <v>11.05</v>
      </c>
      <c r="Q79" s="4">
        <f t="shared" si="10"/>
        <v>61.349474808616698</v>
      </c>
      <c r="R79" s="4">
        <f t="shared" si="11"/>
        <v>5.8928253516111804</v>
      </c>
      <c r="S79" s="4">
        <f t="shared" si="12"/>
        <v>56.476460969102341</v>
      </c>
      <c r="T79" s="4">
        <f t="shared" si="13"/>
        <v>8.5463465014200874</v>
      </c>
      <c r="V79" s="29">
        <f t="shared" si="14"/>
        <v>84.651634745598756</v>
      </c>
      <c r="W79" s="29">
        <f t="shared" si="15"/>
        <v>187.51616314199399</v>
      </c>
    </row>
    <row r="80" spans="1:23" x14ac:dyDescent="0.35">
      <c r="A80" s="9">
        <v>74</v>
      </c>
      <c r="B80" s="3" t="s">
        <v>73</v>
      </c>
      <c r="C80" s="8">
        <v>6968</v>
      </c>
      <c r="D80" s="8">
        <v>6476</v>
      </c>
      <c r="E80" s="8">
        <v>13443</v>
      </c>
      <c r="G80" s="8">
        <v>2060</v>
      </c>
      <c r="H80" s="8">
        <v>1051</v>
      </c>
      <c r="I80" s="8">
        <v>2798</v>
      </c>
      <c r="J80" s="8">
        <v>599</v>
      </c>
      <c r="K80" s="8">
        <v>4853</v>
      </c>
      <c r="L80" s="8">
        <v>1646</v>
      </c>
      <c r="N80" s="10">
        <v>74</v>
      </c>
      <c r="O80" s="4">
        <f t="shared" si="8"/>
        <v>29.563719862227323</v>
      </c>
      <c r="P80" s="4">
        <f t="shared" si="9"/>
        <v>15.083237657864522</v>
      </c>
      <c r="Q80" s="4">
        <f t="shared" si="10"/>
        <v>43.20568252007412</v>
      </c>
      <c r="R80" s="4">
        <f t="shared" si="11"/>
        <v>9.2495367510809139</v>
      </c>
      <c r="S80" s="4">
        <f t="shared" si="12"/>
        <v>36.100572788812016</v>
      </c>
      <c r="T80" s="4">
        <f t="shared" si="13"/>
        <v>12.24429070891914</v>
      </c>
      <c r="V80" s="29">
        <f t="shared" si="14"/>
        <v>68.425536035662674</v>
      </c>
      <c r="W80" s="29">
        <f t="shared" si="15"/>
        <v>163.07019544629492</v>
      </c>
    </row>
    <row r="81" spans="1:23" x14ac:dyDescent="0.35">
      <c r="A81" s="9">
        <v>75</v>
      </c>
      <c r="B81" s="3" t="s">
        <v>74</v>
      </c>
      <c r="C81" s="8">
        <v>1497</v>
      </c>
      <c r="D81" s="8">
        <v>1230</v>
      </c>
      <c r="E81" s="8">
        <v>2730</v>
      </c>
      <c r="G81" s="8">
        <v>81</v>
      </c>
      <c r="H81" s="8">
        <v>362</v>
      </c>
      <c r="I81" s="8">
        <v>196</v>
      </c>
      <c r="J81" s="8">
        <v>232</v>
      </c>
      <c r="K81" s="8">
        <v>276</v>
      </c>
      <c r="L81" s="8">
        <v>594</v>
      </c>
      <c r="N81" s="10">
        <v>75</v>
      </c>
      <c r="O81" s="4">
        <f t="shared" si="8"/>
        <v>5.4108216432865728</v>
      </c>
      <c r="P81" s="4">
        <f t="shared" si="9"/>
        <v>24.181696726786907</v>
      </c>
      <c r="Q81" s="4">
        <f t="shared" si="10"/>
        <v>15.934959349593496</v>
      </c>
      <c r="R81" s="4">
        <f t="shared" si="11"/>
        <v>18.86178861788618</v>
      </c>
      <c r="S81" s="4">
        <f t="shared" si="12"/>
        <v>10.109890109890109</v>
      </c>
      <c r="T81" s="4">
        <f t="shared" si="13"/>
        <v>21.758241758241759</v>
      </c>
      <c r="V81" s="29">
        <f t="shared" si="14"/>
        <v>33.95566643491064</v>
      </c>
      <c r="W81" s="29">
        <f t="shared" si="15"/>
        <v>128.20468523253402</v>
      </c>
    </row>
    <row r="82" spans="1:23" x14ac:dyDescent="0.35">
      <c r="A82" s="9">
        <v>76</v>
      </c>
      <c r="B82" s="3" t="s">
        <v>75</v>
      </c>
      <c r="C82" s="8">
        <v>8755</v>
      </c>
      <c r="D82" s="8">
        <v>7780</v>
      </c>
      <c r="E82" s="8">
        <v>16534</v>
      </c>
      <c r="G82" s="8">
        <v>2505</v>
      </c>
      <c r="H82" s="8">
        <v>1333</v>
      </c>
      <c r="I82" s="8">
        <v>3160</v>
      </c>
      <c r="J82" s="8">
        <v>732</v>
      </c>
      <c r="K82" s="8">
        <v>5667</v>
      </c>
      <c r="L82" s="8">
        <v>2070</v>
      </c>
      <c r="N82" s="10">
        <v>76</v>
      </c>
      <c r="O82" s="4">
        <f t="shared" si="8"/>
        <v>28.612221587664195</v>
      </c>
      <c r="P82" s="4">
        <f t="shared" si="9"/>
        <v>15.225585379782981</v>
      </c>
      <c r="Q82" s="4">
        <f t="shared" si="10"/>
        <v>40.616966580976865</v>
      </c>
      <c r="R82" s="4">
        <f t="shared" si="11"/>
        <v>9.4087403598971715</v>
      </c>
      <c r="S82" s="4">
        <f t="shared" si="12"/>
        <v>34.274827627918228</v>
      </c>
      <c r="T82" s="4">
        <f t="shared" si="13"/>
        <v>12.519656465465101</v>
      </c>
      <c r="V82" s="29">
        <f t="shared" si="14"/>
        <v>70.444013908869437</v>
      </c>
      <c r="W82" s="29">
        <f t="shared" si="15"/>
        <v>161.82384461026174</v>
      </c>
    </row>
    <row r="83" spans="1:23" x14ac:dyDescent="0.35">
      <c r="A83" s="9">
        <v>77</v>
      </c>
      <c r="B83" s="3" t="s">
        <v>76</v>
      </c>
      <c r="C83" s="8">
        <v>1863</v>
      </c>
      <c r="D83" s="8">
        <v>2278</v>
      </c>
      <c r="E83" s="8">
        <v>4139</v>
      </c>
      <c r="G83" s="8">
        <v>904</v>
      </c>
      <c r="H83" s="8">
        <v>131</v>
      </c>
      <c r="I83" s="8">
        <v>1308</v>
      </c>
      <c r="J83" s="8">
        <v>128</v>
      </c>
      <c r="K83" s="8">
        <v>2219</v>
      </c>
      <c r="L83" s="8">
        <v>258</v>
      </c>
      <c r="N83" s="10">
        <v>77</v>
      </c>
      <c r="O83" s="4">
        <f t="shared" si="8"/>
        <v>48.523886205045628</v>
      </c>
      <c r="P83" s="4">
        <f t="shared" si="9"/>
        <v>7.0316693505099295</v>
      </c>
      <c r="Q83" s="4">
        <f t="shared" si="10"/>
        <v>57.418788410886748</v>
      </c>
      <c r="R83" s="4">
        <f t="shared" si="11"/>
        <v>5.6189640035118522</v>
      </c>
      <c r="S83" s="4">
        <f t="shared" si="12"/>
        <v>53.611983570910851</v>
      </c>
      <c r="T83" s="4">
        <f t="shared" si="13"/>
        <v>6.2333897076588549</v>
      </c>
      <c r="V83" s="29">
        <f t="shared" si="14"/>
        <v>84.508725363221657</v>
      </c>
      <c r="W83" s="29">
        <f t="shared" si="15"/>
        <v>125.1417404723564</v>
      </c>
    </row>
    <row r="84" spans="1:23" x14ac:dyDescent="0.35">
      <c r="A84" s="9">
        <v>78</v>
      </c>
      <c r="B84" s="3" t="s">
        <v>77</v>
      </c>
      <c r="C84" s="8">
        <v>4607</v>
      </c>
      <c r="D84" s="8">
        <v>4389</v>
      </c>
      <c r="E84" s="8">
        <v>8998</v>
      </c>
      <c r="G84" s="8">
        <v>882</v>
      </c>
      <c r="H84" s="8">
        <v>850</v>
      </c>
      <c r="I84" s="8">
        <v>1325</v>
      </c>
      <c r="J84" s="8">
        <v>542</v>
      </c>
      <c r="K84" s="8">
        <v>2209</v>
      </c>
      <c r="L84" s="8">
        <v>1393</v>
      </c>
      <c r="N84" s="10">
        <v>78</v>
      </c>
      <c r="O84" s="4">
        <f t="shared" si="8"/>
        <v>19.144779683090949</v>
      </c>
      <c r="P84" s="4">
        <f t="shared" si="9"/>
        <v>18.450184501845019</v>
      </c>
      <c r="Q84" s="4">
        <f t="shared" si="10"/>
        <v>30.189109136477558</v>
      </c>
      <c r="R84" s="4">
        <f t="shared" si="11"/>
        <v>12.349054454317612</v>
      </c>
      <c r="S84" s="4">
        <f t="shared" si="12"/>
        <v>24.549899977772839</v>
      </c>
      <c r="T84" s="4">
        <f t="shared" si="13"/>
        <v>15.481218048455212</v>
      </c>
      <c r="V84" s="29">
        <f t="shared" si="14"/>
        <v>63.416179644593342</v>
      </c>
      <c r="W84" s="29">
        <f t="shared" si="15"/>
        <v>149.40564534796641</v>
      </c>
    </row>
    <row r="85" spans="1:23" x14ac:dyDescent="0.35">
      <c r="A85" s="9">
        <v>79</v>
      </c>
      <c r="B85" s="3" t="s">
        <v>78</v>
      </c>
      <c r="C85" s="8">
        <v>137</v>
      </c>
      <c r="D85" s="8">
        <v>103</v>
      </c>
      <c r="E85" s="8">
        <v>241</v>
      </c>
      <c r="G85" s="8">
        <v>10</v>
      </c>
      <c r="H85" s="8">
        <v>21</v>
      </c>
      <c r="I85" s="8">
        <v>16</v>
      </c>
      <c r="J85" s="8">
        <v>10</v>
      </c>
      <c r="K85" s="8">
        <v>28</v>
      </c>
      <c r="L85" s="8">
        <v>27</v>
      </c>
      <c r="N85" s="10">
        <v>79</v>
      </c>
      <c r="O85" s="4">
        <f t="shared" si="8"/>
        <v>7.2992700729926998</v>
      </c>
      <c r="P85" s="4">
        <f t="shared" si="9"/>
        <v>15.328467153284672</v>
      </c>
      <c r="Q85" s="4">
        <f t="shared" si="10"/>
        <v>15.53398058252427</v>
      </c>
      <c r="R85" s="4">
        <f t="shared" si="11"/>
        <v>9.7087378640776691</v>
      </c>
      <c r="S85" s="4">
        <f t="shared" si="12"/>
        <v>11.618257261410788</v>
      </c>
      <c r="T85" s="4">
        <f t="shared" si="13"/>
        <v>11.20331950207469</v>
      </c>
      <c r="V85" s="29">
        <f t="shared" si="14"/>
        <v>46.989051094890513</v>
      </c>
      <c r="W85" s="29">
        <f t="shared" si="15"/>
        <v>157.88321167883211</v>
      </c>
    </row>
    <row r="86" spans="1:23" x14ac:dyDescent="0.35">
      <c r="A86" s="9">
        <v>80</v>
      </c>
      <c r="B86" s="3" t="s">
        <v>2</v>
      </c>
      <c r="C86" s="8">
        <v>196014</v>
      </c>
      <c r="D86" s="8">
        <v>186405</v>
      </c>
      <c r="E86" s="8">
        <v>382422</v>
      </c>
      <c r="G86" s="8">
        <v>64838</v>
      </c>
      <c r="H86" s="8">
        <v>26081</v>
      </c>
      <c r="I86" s="8">
        <v>82588</v>
      </c>
      <c r="J86" s="8">
        <v>16657</v>
      </c>
      <c r="K86" s="8">
        <v>147419</v>
      </c>
      <c r="L86" s="8">
        <v>42740</v>
      </c>
      <c r="O86" s="4">
        <f t="shared" si="8"/>
        <v>33.078249512789903</v>
      </c>
      <c r="P86" s="4">
        <f t="shared" si="9"/>
        <v>13.305682247186427</v>
      </c>
      <c r="Q86" s="4">
        <f t="shared" si="10"/>
        <v>44.305678495748509</v>
      </c>
      <c r="R86" s="4">
        <f t="shared" si="11"/>
        <v>8.9359191008824883</v>
      </c>
      <c r="S86" s="4">
        <f t="shared" si="12"/>
        <v>38.548775959542077</v>
      </c>
      <c r="T86" s="4">
        <f t="shared" si="13"/>
        <v>11.176135264184591</v>
      </c>
      <c r="V86" s="29">
        <f t="shared" si="14"/>
        <v>74.659164774926154</v>
      </c>
      <c r="W86" s="29">
        <f t="shared" si="15"/>
        <v>148.90110459787388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Z85"/>
  <sheetViews>
    <sheetView showGridLines="0" showRowColHeaders="0" tabSelected="1" workbookViewId="0">
      <selection activeCell="B1" sqref="B1:T1"/>
    </sheetView>
  </sheetViews>
  <sheetFormatPr defaultRowHeight="14.25" x14ac:dyDescent="0.45"/>
  <cols>
    <col min="1" max="1" width="2.19921875" style="13" customWidth="1"/>
    <col min="2" max="2" width="16.06640625" style="13" customWidth="1"/>
    <col min="3" max="3" width="15.53125" style="13" bestFit="1" customWidth="1"/>
    <col min="4" max="5" width="9.06640625" style="13"/>
    <col min="6" max="6" width="15.19921875" style="13" customWidth="1"/>
    <col min="7" max="7" width="9.06640625" style="13"/>
    <col min="8" max="8" width="3.73046875" style="13" customWidth="1"/>
    <col min="9" max="10" width="9.06640625" style="13"/>
    <col min="11" max="13" width="3.796875" style="13" customWidth="1"/>
    <col min="14" max="14" width="9.06640625" style="13"/>
    <col min="15" max="15" width="5.796875" style="13" customWidth="1"/>
    <col min="16" max="16" width="5.796875" style="14" customWidth="1"/>
    <col min="17" max="17" width="5.796875" style="15" customWidth="1"/>
    <col min="18" max="19" width="5.796875" style="13" customWidth="1"/>
    <col min="20" max="16384" width="9.06640625" style="13"/>
  </cols>
  <sheetData>
    <row r="1" spans="1:26" ht="23.25" x14ac:dyDescent="0.7">
      <c r="B1" s="37" t="s">
        <v>98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3" spans="1:26" x14ac:dyDescent="0.45">
      <c r="U3" s="16"/>
      <c r="V3" s="16"/>
      <c r="W3" s="16"/>
      <c r="X3" s="16"/>
      <c r="Y3" s="16"/>
      <c r="Z3" s="16"/>
    </row>
    <row r="4" spans="1:26" ht="18" x14ac:dyDescent="0.55000000000000004">
      <c r="B4" s="26" t="s">
        <v>95</v>
      </c>
      <c r="L4" s="28" t="s">
        <v>96</v>
      </c>
      <c r="M4" s="27"/>
      <c r="U4" s="16"/>
      <c r="V4" s="16"/>
      <c r="W4" s="16"/>
      <c r="X4" s="16"/>
      <c r="Y4" s="16"/>
      <c r="Z4" s="16"/>
    </row>
    <row r="5" spans="1:26" x14ac:dyDescent="0.45">
      <c r="K5" s="16"/>
      <c r="L5" s="16"/>
      <c r="M5" s="16"/>
      <c r="N5" s="16"/>
      <c r="O5" s="16"/>
      <c r="P5" s="23"/>
      <c r="Q5" s="22"/>
      <c r="R5" s="16"/>
      <c r="S5" s="16"/>
      <c r="T5" s="16"/>
      <c r="U5" s="16" t="s">
        <v>88</v>
      </c>
      <c r="V5" s="16" t="s">
        <v>90</v>
      </c>
      <c r="W5" s="16"/>
      <c r="X5" s="16"/>
      <c r="Y5" s="16"/>
      <c r="Z5" s="16"/>
    </row>
    <row r="6" spans="1:26" x14ac:dyDescent="0.45">
      <c r="B6" s="17"/>
      <c r="I6" s="18">
        <v>2</v>
      </c>
      <c r="K6" s="16"/>
      <c r="L6" s="16"/>
      <c r="M6" s="22">
        <v>1</v>
      </c>
      <c r="N6" s="22" t="s">
        <v>3</v>
      </c>
      <c r="O6" s="23">
        <f>VLOOKUP($M6,Data!$A$7:$T$86,6+$I$10*8-8+$I$6*2-2+'Education Attendance'!$I$8)</f>
        <v>18.333333333333332</v>
      </c>
      <c r="P6" s="23">
        <f>O6+0.00001*M6</f>
        <v>18.333343333333332</v>
      </c>
      <c r="Q6" s="22">
        <f>RANK(P6,P$6:P$84)</f>
        <v>58</v>
      </c>
      <c r="R6" s="22" t="str">
        <f>VLOOKUP(MATCH(M6,$Q$6:$Q$84,0),$M$6:$P$84,2)</f>
        <v>Melbourne</v>
      </c>
      <c r="S6" s="23">
        <f>VLOOKUP(MATCH(M6,$Q$6:$Q$84,0),$M$6:$P$84,3)</f>
        <v>68.579940417080437</v>
      </c>
      <c r="T6" s="16"/>
      <c r="U6" s="16" t="s">
        <v>89</v>
      </c>
      <c r="V6" s="16" t="s">
        <v>91</v>
      </c>
      <c r="W6" s="16"/>
      <c r="X6" s="16"/>
      <c r="Y6" s="16"/>
      <c r="Z6" s="16"/>
    </row>
    <row r="7" spans="1:26" x14ac:dyDescent="0.45">
      <c r="B7" s="17" t="s">
        <v>92</v>
      </c>
      <c r="C7" s="18">
        <v>11</v>
      </c>
      <c r="F7" s="18">
        <v>11</v>
      </c>
      <c r="K7" s="16"/>
      <c r="L7" s="16"/>
      <c r="M7" s="22">
        <v>2</v>
      </c>
      <c r="N7" s="22" t="s">
        <v>4</v>
      </c>
      <c r="O7" s="23">
        <f>VLOOKUP($M7,Data!$A$7:$T$86,6+$I$10*8-8+$I$6*2-2+'Education Attendance'!$I$8)</f>
        <v>12.977099236641221</v>
      </c>
      <c r="P7" s="23">
        <f t="shared" ref="P7:P70" si="0">O7+0.00001*M7</f>
        <v>12.97711923664122</v>
      </c>
      <c r="Q7" s="22">
        <f t="shared" ref="Q7:Q70" si="1">RANK(P7,P$6:P$84)</f>
        <v>74</v>
      </c>
      <c r="R7" s="22" t="str">
        <f t="shared" ref="R7:R70" si="2">VLOOKUP(MATCH(M7,$Q$6:$Q$84,0),$M$6:$P$84,2)</f>
        <v>Monash</v>
      </c>
      <c r="S7" s="23">
        <f t="shared" ref="S7:S70" si="3">VLOOKUP(MATCH(M7,$Q$6:$Q$84,0),$M$6:$P$84,3)</f>
        <v>67.406092871931378</v>
      </c>
      <c r="T7" s="16"/>
      <c r="U7" s="16"/>
      <c r="V7" s="16" t="s">
        <v>87</v>
      </c>
      <c r="W7" s="16"/>
      <c r="X7" s="16"/>
      <c r="Y7" s="16"/>
      <c r="Z7" s="16"/>
    </row>
    <row r="8" spans="1:26" x14ac:dyDescent="0.45">
      <c r="A8" s="18"/>
      <c r="B8" s="17"/>
      <c r="I8" s="18">
        <v>1</v>
      </c>
      <c r="K8" s="16"/>
      <c r="L8" s="38"/>
      <c r="M8" s="22">
        <v>3</v>
      </c>
      <c r="N8" s="22" t="s">
        <v>5</v>
      </c>
      <c r="O8" s="23">
        <f>VLOOKUP($M8,Data!$A$7:$T$86,6+$I$10*8-8+$I$6*2-2+'Education Attendance'!$I$8)</f>
        <v>34.627462175278332</v>
      </c>
      <c r="P8" s="23">
        <f t="shared" si="0"/>
        <v>34.627492175278334</v>
      </c>
      <c r="Q8" s="22">
        <f t="shared" si="1"/>
        <v>32</v>
      </c>
      <c r="R8" s="22" t="str">
        <f t="shared" si="2"/>
        <v>Boroondara</v>
      </c>
      <c r="S8" s="23">
        <f t="shared" si="3"/>
        <v>67.393112626850765</v>
      </c>
      <c r="T8" s="16"/>
      <c r="U8" s="16"/>
      <c r="V8" s="16"/>
      <c r="W8" s="16"/>
      <c r="X8" s="16"/>
      <c r="Y8" s="16"/>
      <c r="Z8" s="16"/>
    </row>
    <row r="9" spans="1:26" x14ac:dyDescent="0.45">
      <c r="B9" s="17" t="s">
        <v>93</v>
      </c>
      <c r="C9" s="18">
        <v>2</v>
      </c>
      <c r="F9" s="18">
        <v>1</v>
      </c>
      <c r="K9" s="16"/>
      <c r="L9" s="16"/>
      <c r="M9" s="22">
        <v>4</v>
      </c>
      <c r="N9" s="22" t="s">
        <v>6</v>
      </c>
      <c r="O9" s="23">
        <f>VLOOKUP($M9,Data!$A$7:$T$86,6+$I$10*8-8+$I$6*2-2+'Education Attendance'!$I$8)</f>
        <v>53.375719043293977</v>
      </c>
      <c r="P9" s="23">
        <f t="shared" si="0"/>
        <v>53.375759043293975</v>
      </c>
      <c r="Q9" s="22">
        <f t="shared" si="1"/>
        <v>12</v>
      </c>
      <c r="R9" s="22" t="str">
        <f t="shared" si="2"/>
        <v>Bayside</v>
      </c>
      <c r="S9" s="23">
        <f t="shared" si="3"/>
        <v>64.09546869595296</v>
      </c>
      <c r="T9" s="16"/>
      <c r="U9" s="16"/>
    </row>
    <row r="10" spans="1:26" x14ac:dyDescent="0.45">
      <c r="B10" s="17"/>
      <c r="I10" s="18">
        <v>2</v>
      </c>
      <c r="K10" s="16"/>
      <c r="L10" s="16"/>
      <c r="M10" s="22">
        <v>5</v>
      </c>
      <c r="N10" s="22" t="s">
        <v>7</v>
      </c>
      <c r="O10" s="23">
        <f>VLOOKUP($M10,Data!$A$7:$T$86,6+$I$10*8-8+$I$6*2-2+'Education Attendance'!$I$8)</f>
        <v>21.074964639321074</v>
      </c>
      <c r="P10" s="23">
        <f t="shared" si="0"/>
        <v>21.075014639321076</v>
      </c>
      <c r="Q10" s="22">
        <f t="shared" si="1"/>
        <v>46</v>
      </c>
      <c r="R10" s="22" t="str">
        <f t="shared" si="2"/>
        <v>Stonnington</v>
      </c>
      <c r="S10" s="23">
        <f t="shared" si="3"/>
        <v>62.397660818713454</v>
      </c>
      <c r="T10" s="16"/>
      <c r="U10" s="16"/>
    </row>
    <row r="11" spans="1:26" x14ac:dyDescent="0.45">
      <c r="B11" s="17" t="s">
        <v>94</v>
      </c>
      <c r="C11" s="18">
        <v>2</v>
      </c>
      <c r="F11" s="18">
        <v>2</v>
      </c>
      <c r="K11" s="16"/>
      <c r="L11" s="16"/>
      <c r="M11" s="22">
        <v>6</v>
      </c>
      <c r="N11" s="22" t="s">
        <v>8</v>
      </c>
      <c r="O11" s="23">
        <f>VLOOKUP($M11,Data!$A$7:$T$86,6+$I$10*8-8+$I$6*2-2+'Education Attendance'!$I$8)</f>
        <v>25.68870523415978</v>
      </c>
      <c r="P11" s="23">
        <f t="shared" si="0"/>
        <v>25.688765234159781</v>
      </c>
      <c r="Q11" s="22">
        <f t="shared" si="1"/>
        <v>41</v>
      </c>
      <c r="R11" s="22" t="str">
        <f t="shared" si="2"/>
        <v>Glen Eira</v>
      </c>
      <c r="S11" s="23">
        <f t="shared" si="3"/>
        <v>61.785545583372695</v>
      </c>
      <c r="T11" s="16"/>
      <c r="U11" s="16"/>
    </row>
    <row r="12" spans="1:26" x14ac:dyDescent="0.45">
      <c r="B12" s="19"/>
      <c r="C12" s="19"/>
      <c r="D12" s="19"/>
      <c r="E12" s="19"/>
      <c r="F12" s="19"/>
      <c r="G12" s="19"/>
      <c r="K12" s="16"/>
      <c r="L12" s="16"/>
      <c r="M12" s="22">
        <v>7</v>
      </c>
      <c r="N12" s="22" t="s">
        <v>79</v>
      </c>
      <c r="O12" s="23">
        <f>VLOOKUP($M12,Data!$A$7:$T$86,6+$I$10*8-8+$I$6*2-2+'Education Attendance'!$I$8)</f>
        <v>64.09546869595296</v>
      </c>
      <c r="P12" s="23">
        <f t="shared" si="0"/>
        <v>64.095538695952953</v>
      </c>
      <c r="Q12" s="22">
        <f t="shared" si="1"/>
        <v>4</v>
      </c>
      <c r="R12" s="22" t="str">
        <f t="shared" si="2"/>
        <v>Whitehorse</v>
      </c>
      <c r="S12" s="23">
        <f t="shared" si="3"/>
        <v>61.349474808616698</v>
      </c>
      <c r="T12" s="16"/>
      <c r="U12" s="16"/>
    </row>
    <row r="13" spans="1:26" x14ac:dyDescent="0.45">
      <c r="A13" s="19"/>
      <c r="B13" s="19"/>
      <c r="C13" s="19"/>
      <c r="D13" s="19"/>
      <c r="E13" s="19"/>
      <c r="F13" s="19"/>
      <c r="G13" s="19"/>
      <c r="K13" s="16"/>
      <c r="L13" s="16"/>
      <c r="M13" s="22">
        <v>8</v>
      </c>
      <c r="N13" s="22" t="s">
        <v>9</v>
      </c>
      <c r="O13" s="23">
        <f>VLOOKUP($M13,Data!$A$7:$T$86,6+$I$10*8-8+$I$6*2-2+'Education Attendance'!$I$8)</f>
        <v>15.100671140939598</v>
      </c>
      <c r="P13" s="23">
        <f t="shared" si="0"/>
        <v>15.100751140939598</v>
      </c>
      <c r="Q13" s="22">
        <f t="shared" si="1"/>
        <v>68</v>
      </c>
      <c r="R13" s="22" t="str">
        <f t="shared" si="2"/>
        <v>Manningham</v>
      </c>
      <c r="S13" s="23">
        <f t="shared" si="3"/>
        <v>60.577764808870739</v>
      </c>
      <c r="T13" s="16"/>
      <c r="U13" s="16"/>
    </row>
    <row r="14" spans="1:26" x14ac:dyDescent="0.45">
      <c r="A14" s="19"/>
      <c r="B14" s="16"/>
      <c r="C14" s="20" t="str" cm="1">
        <f t="array" ref="C14">CONCATENATE(INDEX(Data!B7:B86,C7),", ",INDEX('Education Attendance'!V5:V7,'Education Attendance'!C9))</f>
        <v>Buloke, Females</v>
      </c>
      <c r="D14" s="16"/>
      <c r="E14" s="16"/>
      <c r="F14" s="20" t="str" cm="1">
        <f t="array" ref="F14">CONCATENATE(INDEX(Data!B7:B86,F7),", ",INDEX('Education Attendance'!V5:V7,'Education Attendance'!F9))</f>
        <v>Buloke, Males</v>
      </c>
      <c r="G14" s="19"/>
      <c r="K14" s="16"/>
      <c r="L14" s="16"/>
      <c r="M14" s="22">
        <v>9</v>
      </c>
      <c r="N14" s="22" t="s">
        <v>10</v>
      </c>
      <c r="O14" s="23">
        <f>VLOOKUP($M14,Data!$A$7:$T$86,6+$I$10*8-8+$I$6*2-2+'Education Attendance'!$I$8)</f>
        <v>67.393112626850765</v>
      </c>
      <c r="P14" s="23">
        <f t="shared" si="0"/>
        <v>67.393202626850766</v>
      </c>
      <c r="Q14" s="22">
        <f t="shared" si="1"/>
        <v>3</v>
      </c>
      <c r="R14" s="22" t="str">
        <f t="shared" si="2"/>
        <v>Yarra</v>
      </c>
      <c r="S14" s="23">
        <f t="shared" si="3"/>
        <v>57.418788410886748</v>
      </c>
      <c r="T14" s="16"/>
      <c r="U14" s="16"/>
    </row>
    <row r="15" spans="1:26" x14ac:dyDescent="0.45">
      <c r="A15" s="21">
        <v>1</v>
      </c>
      <c r="B15" s="22" t="s">
        <v>82</v>
      </c>
      <c r="C15" s="23">
        <f>VLOOKUP($C$7,Data!$A$7:$T$86,6+'Education Attendance'!$C$11*8-8+'Education Attendance'!$C$9*2-2+'Education Attendance'!A15)</f>
        <v>27.722772277227726</v>
      </c>
      <c r="D15" s="24"/>
      <c r="E15" s="24"/>
      <c r="F15" s="23">
        <f>VLOOKUP($F$7,Data!$A$7:$T$86,6+'Education Attendance'!$F$11*8-8+'Education Attendance'!$F$9*2-2+'Education Attendance'!A15)</f>
        <v>5.6737588652482271</v>
      </c>
      <c r="G15" s="19"/>
      <c r="K15" s="16"/>
      <c r="L15" s="16"/>
      <c r="M15" s="22">
        <v>10</v>
      </c>
      <c r="N15" s="22" t="s">
        <v>11</v>
      </c>
      <c r="O15" s="23">
        <f>VLOOKUP($M15,Data!$A$7:$T$86,6+$I$10*8-8+$I$6*2-2+'Education Attendance'!$I$8)</f>
        <v>46.887126708284121</v>
      </c>
      <c r="P15" s="23">
        <f t="shared" si="0"/>
        <v>46.887226708284125</v>
      </c>
      <c r="Q15" s="22">
        <f t="shared" si="1"/>
        <v>18</v>
      </c>
      <c r="R15" s="22" t="str">
        <f t="shared" si="2"/>
        <v>Moonee Valley</v>
      </c>
      <c r="S15" s="23">
        <f t="shared" si="3"/>
        <v>54.637388038139264</v>
      </c>
      <c r="T15" s="16"/>
      <c r="U15" s="16"/>
    </row>
    <row r="16" spans="1:26" x14ac:dyDescent="0.45">
      <c r="A16" s="21">
        <v>2</v>
      </c>
      <c r="B16" s="22" t="s">
        <v>83</v>
      </c>
      <c r="C16" s="23">
        <f>VLOOKUP($C$7,Data!$A$7:$T$86,6+'Education Attendance'!$C$11*8-8+'Education Attendance'!$C$9*2-2+'Education Attendance'!A16)</f>
        <v>6.9306930693069315</v>
      </c>
      <c r="D16" s="24"/>
      <c r="E16" s="24"/>
      <c r="F16" s="23">
        <f>VLOOKUP($F$7,Data!$A$7:$T$86,6+'Education Attendance'!$F$11*8-8+'Education Attendance'!$F$9*2-2+'Education Attendance'!A16)</f>
        <v>18.439716312056735</v>
      </c>
      <c r="G16" s="19"/>
      <c r="K16" s="16"/>
      <c r="L16" s="16"/>
      <c r="M16" s="22">
        <v>11</v>
      </c>
      <c r="N16" s="22" t="s">
        <v>12</v>
      </c>
      <c r="O16" s="23">
        <f>VLOOKUP($M16,Data!$A$7:$T$86,6+$I$10*8-8+$I$6*2-2+'Education Attendance'!$I$8)</f>
        <v>27.722772277227726</v>
      </c>
      <c r="P16" s="23">
        <f t="shared" si="0"/>
        <v>27.722882277227725</v>
      </c>
      <c r="Q16" s="22">
        <f t="shared" si="1"/>
        <v>39</v>
      </c>
      <c r="R16" s="22" t="str">
        <f t="shared" si="2"/>
        <v>Darebin</v>
      </c>
      <c r="S16" s="23">
        <f t="shared" si="3"/>
        <v>54.210791729702464</v>
      </c>
      <c r="T16" s="16"/>
      <c r="U16" s="16"/>
    </row>
    <row r="17" spans="1:21" x14ac:dyDescent="0.45">
      <c r="A17" s="35" t="str">
        <f>IF(C11=1,"Number of persons aged 25-34","Per cent of persons aged 25-34")</f>
        <v>Per cent of persons aged 25-34</v>
      </c>
      <c r="B17" s="16"/>
      <c r="C17" s="16"/>
      <c r="D17" s="16"/>
      <c r="E17" s="16"/>
      <c r="F17" s="16"/>
      <c r="G17" s="19"/>
      <c r="K17" s="16"/>
      <c r="L17" s="16"/>
      <c r="M17" s="22">
        <v>12</v>
      </c>
      <c r="N17" s="22" t="s">
        <v>13</v>
      </c>
      <c r="O17" s="23">
        <f>VLOOKUP($M17,Data!$A$7:$T$86,6+$I$10*8-8+$I$6*2-2+'Education Attendance'!$I$8)</f>
        <v>16.00441501103753</v>
      </c>
      <c r="P17" s="23">
        <f t="shared" si="0"/>
        <v>16.004535011037529</v>
      </c>
      <c r="Q17" s="22">
        <f t="shared" si="1"/>
        <v>64</v>
      </c>
      <c r="R17" s="22" t="str">
        <f t="shared" si="2"/>
        <v>Banyule</v>
      </c>
      <c r="S17" s="23">
        <f t="shared" si="3"/>
        <v>53.375719043293977</v>
      </c>
      <c r="T17" s="16"/>
      <c r="U17" s="16"/>
    </row>
    <row r="18" spans="1:21" x14ac:dyDescent="0.45">
      <c r="A18" s="36"/>
      <c r="B18" s="16"/>
      <c r="C18" s="22"/>
      <c r="D18" s="22"/>
      <c r="E18" s="16"/>
      <c r="F18" s="16"/>
      <c r="G18" s="19"/>
      <c r="K18" s="16"/>
      <c r="L18" s="16"/>
      <c r="M18" s="22">
        <v>13</v>
      </c>
      <c r="N18" s="22" t="s">
        <v>14</v>
      </c>
      <c r="O18" s="23">
        <f>VLOOKUP($M18,Data!$A$7:$T$86,6+$I$10*8-8+$I$6*2-2+'Education Attendance'!$I$8)</f>
        <v>29.935559461042764</v>
      </c>
      <c r="P18" s="23">
        <f t="shared" si="0"/>
        <v>29.935689461042763</v>
      </c>
      <c r="Q18" s="22">
        <f t="shared" si="1"/>
        <v>37</v>
      </c>
      <c r="R18" s="22" t="str">
        <f t="shared" si="2"/>
        <v>Port Phillip</v>
      </c>
      <c r="S18" s="23">
        <f t="shared" si="3"/>
        <v>52.737752161383291</v>
      </c>
      <c r="T18" s="16"/>
      <c r="U18" s="16"/>
    </row>
    <row r="19" spans="1:21" x14ac:dyDescent="0.45">
      <c r="A19" s="36"/>
      <c r="B19" s="22"/>
      <c r="C19" s="22" t="s">
        <v>82</v>
      </c>
      <c r="D19" s="22" t="s">
        <v>83</v>
      </c>
      <c r="E19" s="16"/>
      <c r="F19" s="16"/>
      <c r="G19" s="19"/>
      <c r="K19" s="16"/>
      <c r="L19" s="16"/>
      <c r="M19" s="22">
        <v>14</v>
      </c>
      <c r="N19" s="22" t="s">
        <v>15</v>
      </c>
      <c r="O19" s="23">
        <f>VLOOKUP($M19,Data!$A$7:$T$86,6+$I$10*8-8+$I$6*2-2+'Education Attendance'!$I$8)</f>
        <v>37.945156695156697</v>
      </c>
      <c r="P19" s="23">
        <f t="shared" si="0"/>
        <v>37.945296695156699</v>
      </c>
      <c r="Q19" s="22">
        <f t="shared" si="1"/>
        <v>30</v>
      </c>
      <c r="R19" s="22" t="str">
        <f t="shared" si="2"/>
        <v>Moreland</v>
      </c>
      <c r="S19" s="23">
        <f t="shared" si="3"/>
        <v>51.985635825940015</v>
      </c>
      <c r="T19" s="16"/>
      <c r="U19" s="16"/>
    </row>
    <row r="20" spans="1:21" x14ac:dyDescent="0.45">
      <c r="A20" s="36"/>
      <c r="B20" s="22" t="str">
        <f>C14</f>
        <v>Buloke, Females</v>
      </c>
      <c r="C20" s="25">
        <f>C15</f>
        <v>27.722772277227726</v>
      </c>
      <c r="D20" s="25">
        <f>C16</f>
        <v>6.9306930693069315</v>
      </c>
      <c r="E20" s="16"/>
      <c r="F20" s="16"/>
      <c r="G20" s="19"/>
      <c r="K20" s="16"/>
      <c r="L20" s="16"/>
      <c r="M20" s="22">
        <v>15</v>
      </c>
      <c r="N20" s="22" t="s">
        <v>16</v>
      </c>
      <c r="O20" s="23">
        <f>VLOOKUP($M20,Data!$A$7:$T$86,6+$I$10*8-8+$I$6*2-2+'Education Attendance'!$I$8)</f>
        <v>17.142857142857142</v>
      </c>
      <c r="P20" s="23">
        <f t="shared" si="0"/>
        <v>17.143007142857144</v>
      </c>
      <c r="Q20" s="22">
        <f t="shared" si="1"/>
        <v>59</v>
      </c>
      <c r="R20" s="22" t="str">
        <f t="shared" si="2"/>
        <v>Maribyrnong</v>
      </c>
      <c r="S20" s="23">
        <f t="shared" si="3"/>
        <v>51.711547238703794</v>
      </c>
      <c r="T20" s="16"/>
      <c r="U20" s="16"/>
    </row>
    <row r="21" spans="1:21" x14ac:dyDescent="0.45">
      <c r="A21" s="36"/>
      <c r="B21" s="22" t="str">
        <f>F14</f>
        <v>Buloke, Males</v>
      </c>
      <c r="C21" s="25">
        <f>F15</f>
        <v>5.6737588652482271</v>
      </c>
      <c r="D21" s="25">
        <f>F16</f>
        <v>18.439716312056735</v>
      </c>
      <c r="E21" s="16"/>
      <c r="F21" s="16"/>
      <c r="G21" s="19"/>
      <c r="K21" s="16"/>
      <c r="L21" s="16"/>
      <c r="M21" s="22">
        <v>16</v>
      </c>
      <c r="N21" s="22" t="s">
        <v>17</v>
      </c>
      <c r="O21" s="23">
        <f>VLOOKUP($M21,Data!$A$7:$T$86,6+$I$10*8-8+$I$6*2-2+'Education Attendance'!$I$8)</f>
        <v>18.94093686354379</v>
      </c>
      <c r="P21" s="23">
        <f t="shared" si="0"/>
        <v>18.941096863543791</v>
      </c>
      <c r="Q21" s="22">
        <f t="shared" si="1"/>
        <v>56</v>
      </c>
      <c r="R21" s="22" t="str">
        <f t="shared" si="2"/>
        <v>Kingston</v>
      </c>
      <c r="S21" s="23">
        <f t="shared" si="3"/>
        <v>49.535679374389055</v>
      </c>
      <c r="T21" s="16"/>
      <c r="U21" s="16"/>
    </row>
    <row r="22" spans="1:21" x14ac:dyDescent="0.45">
      <c r="A22" s="36"/>
      <c r="B22" s="16"/>
      <c r="C22" s="16"/>
      <c r="D22" s="16"/>
      <c r="E22" s="16"/>
      <c r="F22" s="16"/>
      <c r="G22" s="19"/>
      <c r="K22" s="16"/>
      <c r="L22" s="16"/>
      <c r="M22" s="22">
        <v>17</v>
      </c>
      <c r="N22" s="22" t="s">
        <v>18</v>
      </c>
      <c r="O22" s="23">
        <f>VLOOKUP($M22,Data!$A$7:$T$86,6+$I$10*8-8+$I$6*2-2+'Education Attendance'!$I$8)</f>
        <v>15.877437325905291</v>
      </c>
      <c r="P22" s="23">
        <f t="shared" si="0"/>
        <v>15.877607325905291</v>
      </c>
      <c r="Q22" s="22">
        <f t="shared" si="1"/>
        <v>66</v>
      </c>
      <c r="R22" s="22" t="str">
        <f t="shared" si="2"/>
        <v>Hobsons Bay</v>
      </c>
      <c r="S22" s="23">
        <f t="shared" si="3"/>
        <v>47.215722976134764</v>
      </c>
      <c r="T22" s="16"/>
      <c r="U22" s="16"/>
    </row>
    <row r="23" spans="1:21" x14ac:dyDescent="0.45">
      <c r="A23" s="36"/>
      <c r="B23" s="19"/>
      <c r="C23" s="19"/>
      <c r="D23" s="19"/>
      <c r="E23" s="19"/>
      <c r="F23" s="19"/>
      <c r="G23" s="19"/>
      <c r="K23" s="16"/>
      <c r="L23" s="16"/>
      <c r="M23" s="22">
        <v>18</v>
      </c>
      <c r="N23" s="22" t="s">
        <v>19</v>
      </c>
      <c r="O23" s="23">
        <f>VLOOKUP($M23,Data!$A$7:$T$86,6+$I$10*8-8+$I$6*2-2+'Education Attendance'!$I$8)</f>
        <v>54.210791729702464</v>
      </c>
      <c r="P23" s="23">
        <f t="shared" si="0"/>
        <v>54.210971729702464</v>
      </c>
      <c r="Q23" s="22">
        <f t="shared" si="1"/>
        <v>11</v>
      </c>
      <c r="R23" s="22" t="str">
        <f t="shared" si="2"/>
        <v>Brimbank</v>
      </c>
      <c r="S23" s="23">
        <f t="shared" si="3"/>
        <v>46.887126708284121</v>
      </c>
      <c r="T23" s="16"/>
      <c r="U23" s="16"/>
    </row>
    <row r="24" spans="1:21" x14ac:dyDescent="0.45">
      <c r="A24" s="36"/>
      <c r="K24" s="16"/>
      <c r="L24" s="16"/>
      <c r="M24" s="22">
        <v>19</v>
      </c>
      <c r="N24" s="22" t="s">
        <v>20</v>
      </c>
      <c r="O24" s="23">
        <f>VLOOKUP($M24,Data!$A$7:$T$86,6+$I$10*8-8+$I$6*2-2+'Education Attendance'!$I$8)</f>
        <v>11.844863731656185</v>
      </c>
      <c r="P24" s="23">
        <f t="shared" si="0"/>
        <v>11.845053731656185</v>
      </c>
      <c r="Q24" s="22">
        <f t="shared" si="1"/>
        <v>78</v>
      </c>
      <c r="R24" s="22" t="str">
        <f t="shared" si="2"/>
        <v>Nillumbik</v>
      </c>
      <c r="S24" s="23">
        <f t="shared" si="3"/>
        <v>46.533203125</v>
      </c>
      <c r="T24" s="16"/>
      <c r="U24" s="16"/>
    </row>
    <row r="25" spans="1:21" x14ac:dyDescent="0.45">
      <c r="A25" s="36"/>
      <c r="K25" s="16"/>
      <c r="L25" s="16"/>
      <c r="M25" s="22">
        <v>20</v>
      </c>
      <c r="N25" s="22" t="s">
        <v>21</v>
      </c>
      <c r="O25" s="23">
        <f>VLOOKUP($M25,Data!$A$7:$T$86,6+$I$10*8-8+$I$6*2-2+'Education Attendance'!$I$8)</f>
        <v>32.756324900133151</v>
      </c>
      <c r="P25" s="23">
        <f t="shared" si="0"/>
        <v>32.756524900133151</v>
      </c>
      <c r="Q25" s="22">
        <f t="shared" si="1"/>
        <v>33</v>
      </c>
      <c r="R25" s="22" t="str">
        <f t="shared" si="2"/>
        <v>Greater Dandenong</v>
      </c>
      <c r="S25" s="23">
        <f t="shared" si="3"/>
        <v>45.194697597348799</v>
      </c>
      <c r="T25" s="16"/>
      <c r="U25" s="16"/>
    </row>
    <row r="26" spans="1:21" x14ac:dyDescent="0.45">
      <c r="A26" s="36"/>
      <c r="K26" s="16"/>
      <c r="L26" s="16"/>
      <c r="M26" s="22">
        <v>21</v>
      </c>
      <c r="N26" s="22" t="s">
        <v>22</v>
      </c>
      <c r="O26" s="23">
        <f>VLOOKUP($M26,Data!$A$7:$T$86,6+$I$10*8-8+$I$6*2-2+'Education Attendance'!$I$8)</f>
        <v>16.756756756756758</v>
      </c>
      <c r="P26" s="23">
        <f t="shared" si="0"/>
        <v>16.756966756756757</v>
      </c>
      <c r="Q26" s="22">
        <f t="shared" si="1"/>
        <v>62</v>
      </c>
      <c r="R26" s="22" t="str">
        <f t="shared" si="2"/>
        <v>Knox</v>
      </c>
      <c r="S26" s="23">
        <f t="shared" si="3"/>
        <v>45.116888791785016</v>
      </c>
      <c r="T26" s="16"/>
      <c r="U26" s="16"/>
    </row>
    <row r="27" spans="1:21" x14ac:dyDescent="0.45">
      <c r="A27" s="36"/>
      <c r="K27" s="16"/>
      <c r="L27" s="16"/>
      <c r="M27" s="22">
        <v>22</v>
      </c>
      <c r="N27" s="22" t="s">
        <v>23</v>
      </c>
      <c r="O27" s="23">
        <f>VLOOKUP($M27,Data!$A$7:$T$86,6+$I$10*8-8+$I$6*2-2+'Education Attendance'!$I$8)</f>
        <v>61.785545583372695</v>
      </c>
      <c r="P27" s="23">
        <f t="shared" si="0"/>
        <v>61.785765583372694</v>
      </c>
      <c r="Q27" s="22">
        <f t="shared" si="1"/>
        <v>6</v>
      </c>
      <c r="R27" s="22" t="str">
        <f t="shared" si="2"/>
        <v>Queenscliffe</v>
      </c>
      <c r="S27" s="23">
        <f t="shared" si="3"/>
        <v>43.478260869565219</v>
      </c>
      <c r="T27" s="16"/>
      <c r="U27" s="16"/>
    </row>
    <row r="28" spans="1:21" x14ac:dyDescent="0.45">
      <c r="A28" s="36"/>
      <c r="K28" s="16"/>
      <c r="L28" s="16"/>
      <c r="M28" s="22">
        <v>23</v>
      </c>
      <c r="N28" s="22" t="s">
        <v>24</v>
      </c>
      <c r="O28" s="23">
        <f>VLOOKUP($M28,Data!$A$7:$T$86,6+$I$10*8-8+$I$6*2-2+'Education Attendance'!$I$8)</f>
        <v>11.864406779661017</v>
      </c>
      <c r="P28" s="23">
        <f t="shared" si="0"/>
        <v>11.864636779661017</v>
      </c>
      <c r="Q28" s="22">
        <f t="shared" si="1"/>
        <v>77</v>
      </c>
      <c r="R28" s="22" t="str">
        <f t="shared" si="2"/>
        <v>Whittlesea</v>
      </c>
      <c r="S28" s="23">
        <f t="shared" si="3"/>
        <v>43.20568252007412</v>
      </c>
      <c r="T28" s="16"/>
      <c r="U28" s="16"/>
    </row>
    <row r="29" spans="1:21" x14ac:dyDescent="0.45">
      <c r="A29" s="36"/>
      <c r="K29" s="16"/>
      <c r="L29" s="16"/>
      <c r="M29" s="22">
        <v>24</v>
      </c>
      <c r="N29" s="22" t="s">
        <v>25</v>
      </c>
      <c r="O29" s="23">
        <f>VLOOKUP($M29,Data!$A$7:$T$86,6+$I$10*8-8+$I$6*2-2+'Education Attendance'!$I$8)</f>
        <v>26.841243862520457</v>
      </c>
      <c r="P29" s="23">
        <f t="shared" si="0"/>
        <v>26.841483862520459</v>
      </c>
      <c r="Q29" s="22">
        <f t="shared" si="1"/>
        <v>40</v>
      </c>
      <c r="R29" s="22" t="str">
        <f t="shared" si="2"/>
        <v>Wyndham</v>
      </c>
      <c r="S29" s="23">
        <f t="shared" si="3"/>
        <v>40.616966580976865</v>
      </c>
      <c r="T29" s="16"/>
      <c r="U29" s="16"/>
    </row>
    <row r="30" spans="1:21" x14ac:dyDescent="0.45">
      <c r="K30" s="16"/>
      <c r="L30" s="16"/>
      <c r="M30" s="22">
        <v>25</v>
      </c>
      <c r="N30" s="22" t="s">
        <v>26</v>
      </c>
      <c r="O30" s="23">
        <f>VLOOKUP($M30,Data!$A$7:$T$86,6+$I$10*8-8+$I$6*2-2+'Education Attendance'!$I$8)</f>
        <v>28.220173232746575</v>
      </c>
      <c r="P30" s="23">
        <f t="shared" si="0"/>
        <v>28.220423232746576</v>
      </c>
      <c r="Q30" s="22">
        <f t="shared" si="1"/>
        <v>38</v>
      </c>
      <c r="R30" s="22" t="str">
        <f t="shared" si="2"/>
        <v>Maroondah</v>
      </c>
      <c r="S30" s="23">
        <f t="shared" si="3"/>
        <v>40.164744645799011</v>
      </c>
      <c r="T30" s="16"/>
      <c r="U30" s="16"/>
    </row>
    <row r="31" spans="1:21" x14ac:dyDescent="0.45">
      <c r="K31" s="16"/>
      <c r="L31" s="16"/>
      <c r="M31" s="22">
        <v>26</v>
      </c>
      <c r="N31" s="22" t="s">
        <v>27</v>
      </c>
      <c r="O31" s="23">
        <f>VLOOKUP($M31,Data!$A$7:$T$86,6+$I$10*8-8+$I$6*2-2+'Education Attendance'!$I$8)</f>
        <v>45.194697597348799</v>
      </c>
      <c r="P31" s="23">
        <f t="shared" si="0"/>
        <v>45.194957597348797</v>
      </c>
      <c r="Q31" s="22">
        <f t="shared" si="1"/>
        <v>20</v>
      </c>
      <c r="R31" s="22" t="str">
        <f t="shared" si="2"/>
        <v>Hume</v>
      </c>
      <c r="S31" s="23">
        <f t="shared" si="3"/>
        <v>40.147329650092075</v>
      </c>
      <c r="T31" s="16"/>
      <c r="U31" s="16"/>
    </row>
    <row r="32" spans="1:21" x14ac:dyDescent="0.45">
      <c r="K32" s="16"/>
      <c r="L32" s="16"/>
      <c r="M32" s="22">
        <v>27</v>
      </c>
      <c r="N32" s="22" t="s">
        <v>28</v>
      </c>
      <c r="O32" s="23">
        <f>VLOOKUP($M32,Data!$A$7:$T$86,6+$I$10*8-8+$I$6*2-2+'Education Attendance'!$I$8)</f>
        <v>39.782391195597796</v>
      </c>
      <c r="P32" s="23">
        <f t="shared" si="0"/>
        <v>39.782661195597797</v>
      </c>
      <c r="Q32" s="22">
        <f t="shared" si="1"/>
        <v>27</v>
      </c>
      <c r="R32" s="22" t="str">
        <f t="shared" si="2"/>
        <v>Greater Geelong</v>
      </c>
      <c r="S32" s="23">
        <f t="shared" si="3"/>
        <v>39.782391195597796</v>
      </c>
      <c r="T32" s="16"/>
      <c r="U32" s="16"/>
    </row>
    <row r="33" spans="11:21" x14ac:dyDescent="0.45">
      <c r="K33" s="16"/>
      <c r="L33" s="16"/>
      <c r="M33" s="22">
        <v>28</v>
      </c>
      <c r="N33" s="22" t="s">
        <v>29</v>
      </c>
      <c r="O33" s="23">
        <f>VLOOKUP($M33,Data!$A$7:$T$86,6+$I$10*8-8+$I$6*2-2+'Education Attendance'!$I$8)</f>
        <v>18.98803046789989</v>
      </c>
      <c r="P33" s="23">
        <f t="shared" si="0"/>
        <v>18.98831046789989</v>
      </c>
      <c r="Q33" s="22">
        <f t="shared" si="1"/>
        <v>55</v>
      </c>
      <c r="R33" s="22" t="str">
        <f t="shared" si="2"/>
        <v>Melton</v>
      </c>
      <c r="S33" s="23">
        <f t="shared" si="3"/>
        <v>39.465200075858149</v>
      </c>
      <c r="T33" s="16"/>
      <c r="U33" s="16"/>
    </row>
    <row r="34" spans="11:21" x14ac:dyDescent="0.45">
      <c r="K34" s="16"/>
      <c r="L34" s="16"/>
      <c r="M34" s="22">
        <v>29</v>
      </c>
      <c r="N34" s="22" t="s">
        <v>30</v>
      </c>
      <c r="O34" s="23">
        <f>VLOOKUP($M34,Data!$A$7:$T$86,6+$I$10*8-8+$I$6*2-2+'Education Attendance'!$I$8)</f>
        <v>23.694779116465863</v>
      </c>
      <c r="P34" s="23">
        <f t="shared" si="0"/>
        <v>23.695069116465863</v>
      </c>
      <c r="Q34" s="22">
        <f t="shared" si="1"/>
        <v>42</v>
      </c>
      <c r="R34" s="22" t="str">
        <f t="shared" si="2"/>
        <v>Surf Coast</v>
      </c>
      <c r="S34" s="23">
        <f t="shared" si="3"/>
        <v>39.162561576354683</v>
      </c>
      <c r="T34" s="16"/>
      <c r="U34" s="16"/>
    </row>
    <row r="35" spans="11:21" x14ac:dyDescent="0.45">
      <c r="K35" s="16"/>
      <c r="L35" s="16"/>
      <c r="M35" s="22">
        <v>30</v>
      </c>
      <c r="N35" s="22" t="s">
        <v>31</v>
      </c>
      <c r="O35" s="23">
        <f>VLOOKUP($M35,Data!$A$7:$T$86,6+$I$10*8-8+$I$6*2-2+'Education Attendance'!$I$8)</f>
        <v>18.811881188118811</v>
      </c>
      <c r="P35" s="23">
        <f t="shared" si="0"/>
        <v>18.81218118811881</v>
      </c>
      <c r="Q35" s="22">
        <f t="shared" si="1"/>
        <v>57</v>
      </c>
      <c r="R35" s="22" t="str">
        <f t="shared" si="2"/>
        <v>Casey</v>
      </c>
      <c r="S35" s="23">
        <f t="shared" si="3"/>
        <v>37.945156695156697</v>
      </c>
      <c r="T35" s="16"/>
      <c r="U35" s="16"/>
    </row>
    <row r="36" spans="11:21" x14ac:dyDescent="0.45">
      <c r="K36" s="16"/>
      <c r="L36" s="16"/>
      <c r="M36" s="22">
        <v>31</v>
      </c>
      <c r="N36" s="22" t="s">
        <v>32</v>
      </c>
      <c r="O36" s="23">
        <f>VLOOKUP($M36,Data!$A$7:$T$86,6+$I$10*8-8+$I$6*2-2+'Education Attendance'!$I$8)</f>
        <v>47.215722976134764</v>
      </c>
      <c r="P36" s="23">
        <f t="shared" si="0"/>
        <v>47.216032976134763</v>
      </c>
      <c r="Q36" s="22">
        <f t="shared" si="1"/>
        <v>17</v>
      </c>
      <c r="R36" s="22" t="str">
        <f t="shared" si="2"/>
        <v>Macedon Ranges</v>
      </c>
      <c r="S36" s="23">
        <f t="shared" si="3"/>
        <v>36.10648918469218</v>
      </c>
      <c r="T36" s="16"/>
      <c r="U36" s="16"/>
    </row>
    <row r="37" spans="11:21" x14ac:dyDescent="0.45">
      <c r="K37" s="16"/>
      <c r="L37" s="16"/>
      <c r="M37" s="22">
        <v>32</v>
      </c>
      <c r="N37" s="22" t="s">
        <v>33</v>
      </c>
      <c r="O37" s="23">
        <f>VLOOKUP($M37,Data!$A$7:$T$86,6+$I$10*8-8+$I$6*2-2+'Education Attendance'!$I$8)</f>
        <v>12.94559099437148</v>
      </c>
      <c r="P37" s="23">
        <f t="shared" si="0"/>
        <v>12.945910994371481</v>
      </c>
      <c r="Q37" s="22">
        <f t="shared" si="1"/>
        <v>75</v>
      </c>
      <c r="R37" s="22" t="str">
        <f t="shared" si="2"/>
        <v>Ballarat</v>
      </c>
      <c r="S37" s="23">
        <f t="shared" si="3"/>
        <v>34.627462175278332</v>
      </c>
      <c r="T37" s="16"/>
      <c r="U37" s="16"/>
    </row>
    <row r="38" spans="11:21" x14ac:dyDescent="0.45">
      <c r="K38" s="16"/>
      <c r="L38" s="16"/>
      <c r="M38" s="22">
        <v>33</v>
      </c>
      <c r="N38" s="22" t="s">
        <v>34</v>
      </c>
      <c r="O38" s="23">
        <f>VLOOKUP($M38,Data!$A$7:$T$86,6+$I$10*8-8+$I$6*2-2+'Education Attendance'!$I$8)</f>
        <v>40.147329650092075</v>
      </c>
      <c r="P38" s="23">
        <f t="shared" si="0"/>
        <v>40.147659650092073</v>
      </c>
      <c r="Q38" s="22">
        <f t="shared" si="1"/>
        <v>26</v>
      </c>
      <c r="R38" s="22" t="str">
        <f t="shared" si="2"/>
        <v>Frankston</v>
      </c>
      <c r="S38" s="23">
        <f t="shared" si="3"/>
        <v>32.756324900133151</v>
      </c>
      <c r="T38" s="16"/>
      <c r="U38" s="16"/>
    </row>
    <row r="39" spans="11:21" x14ac:dyDescent="0.45">
      <c r="K39" s="16"/>
      <c r="L39" s="16"/>
      <c r="M39" s="22">
        <v>34</v>
      </c>
      <c r="N39" s="22" t="s">
        <v>35</v>
      </c>
      <c r="O39" s="23">
        <f>VLOOKUP($M39,Data!$A$7:$T$86,6+$I$10*8-8+$I$6*2-2+'Education Attendance'!$I$8)</f>
        <v>19.512195121951219</v>
      </c>
      <c r="P39" s="23">
        <f t="shared" si="0"/>
        <v>19.51253512195122</v>
      </c>
      <c r="Q39" s="22">
        <f t="shared" si="1"/>
        <v>54</v>
      </c>
      <c r="R39" s="22" t="str">
        <f t="shared" si="2"/>
        <v>Moorabool</v>
      </c>
      <c r="S39" s="23">
        <f t="shared" si="3"/>
        <v>32.478632478632477</v>
      </c>
      <c r="T39" s="16"/>
      <c r="U39" s="16"/>
    </row>
    <row r="40" spans="11:21" x14ac:dyDescent="0.45">
      <c r="K40" s="16"/>
      <c r="L40" s="16"/>
      <c r="M40" s="22">
        <v>35</v>
      </c>
      <c r="N40" s="22" t="s">
        <v>80</v>
      </c>
      <c r="O40" s="23">
        <f>VLOOKUP($M40,Data!$A$7:$T$86,6+$I$10*8-8+$I$6*2-2+'Education Attendance'!$I$8)</f>
        <v>49.535679374389055</v>
      </c>
      <c r="P40" s="23">
        <f t="shared" si="0"/>
        <v>49.536029374389052</v>
      </c>
      <c r="Q40" s="22">
        <f t="shared" si="1"/>
        <v>16</v>
      </c>
      <c r="R40" s="22" t="str">
        <f t="shared" si="2"/>
        <v>Mornington Peninsula</v>
      </c>
      <c r="S40" s="23">
        <f t="shared" si="3"/>
        <v>32.331580265464567</v>
      </c>
      <c r="T40" s="16"/>
      <c r="U40" s="16"/>
    </row>
    <row r="41" spans="11:21" x14ac:dyDescent="0.45">
      <c r="K41" s="16"/>
      <c r="L41" s="16"/>
      <c r="M41" s="22">
        <v>36</v>
      </c>
      <c r="N41" s="22" t="s">
        <v>36</v>
      </c>
      <c r="O41" s="23">
        <f>VLOOKUP($M41,Data!$A$7:$T$86,6+$I$10*8-8+$I$6*2-2+'Education Attendance'!$I$8)</f>
        <v>45.116888791785016</v>
      </c>
      <c r="P41" s="23">
        <f t="shared" si="0"/>
        <v>45.117248791785016</v>
      </c>
      <c r="Q41" s="22">
        <f t="shared" si="1"/>
        <v>21</v>
      </c>
      <c r="R41" s="22" t="str">
        <f t="shared" si="2"/>
        <v>Yarra Ranges</v>
      </c>
      <c r="S41" s="23">
        <f t="shared" si="3"/>
        <v>30.189109136477558</v>
      </c>
      <c r="T41" s="16"/>
      <c r="U41" s="16"/>
    </row>
    <row r="42" spans="11:21" x14ac:dyDescent="0.45">
      <c r="K42" s="16"/>
      <c r="L42" s="16"/>
      <c r="M42" s="22">
        <v>37</v>
      </c>
      <c r="N42" s="22" t="s">
        <v>81</v>
      </c>
      <c r="O42" s="23">
        <f>VLOOKUP($M42,Data!$A$7:$T$86,6+$I$10*8-8+$I$6*2-2+'Education Attendance'!$I$8)</f>
        <v>19.613389910419613</v>
      </c>
      <c r="P42" s="23">
        <f t="shared" si="0"/>
        <v>19.613759910419613</v>
      </c>
      <c r="Q42" s="22">
        <f t="shared" si="1"/>
        <v>53</v>
      </c>
      <c r="R42" s="22" t="str">
        <f t="shared" si="2"/>
        <v>Cardinia</v>
      </c>
      <c r="S42" s="23">
        <f t="shared" si="3"/>
        <v>29.935559461042764</v>
      </c>
      <c r="T42" s="16"/>
      <c r="U42" s="16"/>
    </row>
    <row r="43" spans="11:21" x14ac:dyDescent="0.45">
      <c r="K43" s="16"/>
      <c r="L43" s="16"/>
      <c r="M43" s="22">
        <v>38</v>
      </c>
      <c r="N43" s="22" t="s">
        <v>37</v>
      </c>
      <c r="O43" s="23">
        <f>VLOOKUP($M43,Data!$A$7:$T$86,6+$I$10*8-8+$I$6*2-2+'Education Attendance'!$I$8)</f>
        <v>22.377622377622377</v>
      </c>
      <c r="P43" s="23">
        <f t="shared" si="0"/>
        <v>22.378002377622376</v>
      </c>
      <c r="Q43" s="22">
        <f t="shared" si="1"/>
        <v>43</v>
      </c>
      <c r="R43" s="22" t="str">
        <f t="shared" si="2"/>
        <v>Greater Bendigo</v>
      </c>
      <c r="S43" s="23">
        <f t="shared" si="3"/>
        <v>28.220173232746575</v>
      </c>
      <c r="T43" s="16"/>
      <c r="U43" s="16"/>
    </row>
    <row r="44" spans="11:21" x14ac:dyDescent="0.45">
      <c r="K44" s="16"/>
      <c r="L44" s="16"/>
      <c r="M44" s="22">
        <v>39</v>
      </c>
      <c r="N44" s="22" t="s">
        <v>38</v>
      </c>
      <c r="O44" s="23">
        <f>VLOOKUP($M44,Data!$A$7:$T$86,6+$I$10*8-8+$I$6*2-2+'Education Attendance'!$I$8)</f>
        <v>36.10648918469218</v>
      </c>
      <c r="P44" s="23">
        <f t="shared" si="0"/>
        <v>36.106879184692183</v>
      </c>
      <c r="Q44" s="22">
        <f t="shared" si="1"/>
        <v>31</v>
      </c>
      <c r="R44" s="22" t="str">
        <f t="shared" si="2"/>
        <v>Buloke</v>
      </c>
      <c r="S44" s="23">
        <f t="shared" si="3"/>
        <v>27.722772277227726</v>
      </c>
      <c r="T44" s="16"/>
      <c r="U44" s="16"/>
    </row>
    <row r="45" spans="11:21" x14ac:dyDescent="0.45">
      <c r="K45" s="16"/>
      <c r="L45" s="16"/>
      <c r="M45" s="22">
        <v>40</v>
      </c>
      <c r="N45" s="22" t="s">
        <v>39</v>
      </c>
      <c r="O45" s="23">
        <f>VLOOKUP($M45,Data!$A$7:$T$86,6+$I$10*8-8+$I$6*2-2+'Education Attendance'!$I$8)</f>
        <v>60.577764808870739</v>
      </c>
      <c r="P45" s="23">
        <f t="shared" si="0"/>
        <v>60.578164808870739</v>
      </c>
      <c r="Q45" s="22">
        <f t="shared" si="1"/>
        <v>8</v>
      </c>
      <c r="R45" s="22" t="str">
        <f t="shared" si="2"/>
        <v>Golden Plains</v>
      </c>
      <c r="S45" s="23">
        <f t="shared" si="3"/>
        <v>26.841243862520457</v>
      </c>
      <c r="T45" s="16"/>
      <c r="U45" s="16"/>
    </row>
    <row r="46" spans="11:21" x14ac:dyDescent="0.45">
      <c r="K46" s="16"/>
      <c r="L46" s="16"/>
      <c r="M46" s="22">
        <v>41</v>
      </c>
      <c r="N46" s="22" t="s">
        <v>40</v>
      </c>
      <c r="O46" s="23">
        <f>VLOOKUP($M46,Data!$A$7:$T$86,6+$I$10*8-8+$I$6*2-2+'Education Attendance'!$I$8)</f>
        <v>14.965986394557824</v>
      </c>
      <c r="P46" s="23">
        <f t="shared" si="0"/>
        <v>14.966396394557824</v>
      </c>
      <c r="Q46" s="22">
        <f t="shared" si="1"/>
        <v>70</v>
      </c>
      <c r="R46" s="22" t="str">
        <f t="shared" si="2"/>
        <v>Baw Baw</v>
      </c>
      <c r="S46" s="23">
        <f t="shared" si="3"/>
        <v>25.68870523415978</v>
      </c>
      <c r="T46" s="16"/>
      <c r="U46" s="16"/>
    </row>
    <row r="47" spans="11:21" x14ac:dyDescent="0.45">
      <c r="K47" s="16"/>
      <c r="L47" s="16"/>
      <c r="M47" s="22">
        <v>42</v>
      </c>
      <c r="N47" s="22" t="s">
        <v>41</v>
      </c>
      <c r="O47" s="23">
        <f>VLOOKUP($M47,Data!$A$7:$T$86,6+$I$10*8-8+$I$6*2-2+'Education Attendance'!$I$8)</f>
        <v>51.711547238703794</v>
      </c>
      <c r="P47" s="23">
        <f t="shared" si="0"/>
        <v>51.711967238703792</v>
      </c>
      <c r="Q47" s="22">
        <f t="shared" si="1"/>
        <v>15</v>
      </c>
      <c r="R47" s="22" t="str">
        <f t="shared" si="2"/>
        <v>Hepburn</v>
      </c>
      <c r="S47" s="23">
        <f t="shared" si="3"/>
        <v>23.694779116465863</v>
      </c>
      <c r="T47" s="16"/>
      <c r="U47" s="16"/>
    </row>
    <row r="48" spans="11:21" x14ac:dyDescent="0.45">
      <c r="K48" s="16"/>
      <c r="L48" s="16"/>
      <c r="M48" s="22">
        <v>43</v>
      </c>
      <c r="N48" s="22" t="s">
        <v>42</v>
      </c>
      <c r="O48" s="23">
        <f>VLOOKUP($M48,Data!$A$7:$T$86,6+$I$10*8-8+$I$6*2-2+'Education Attendance'!$I$8)</f>
        <v>40.164744645799011</v>
      </c>
      <c r="P48" s="23">
        <f t="shared" si="0"/>
        <v>40.165174645799013</v>
      </c>
      <c r="Q48" s="22">
        <f t="shared" si="1"/>
        <v>25</v>
      </c>
      <c r="R48" s="22" t="str">
        <f t="shared" si="2"/>
        <v>Loddon</v>
      </c>
      <c r="S48" s="23">
        <f t="shared" si="3"/>
        <v>22.377622377622377</v>
      </c>
      <c r="T48" s="16"/>
      <c r="U48" s="16"/>
    </row>
    <row r="49" spans="11:21" x14ac:dyDescent="0.45">
      <c r="K49" s="16"/>
      <c r="L49" s="16"/>
      <c r="M49" s="22">
        <v>44</v>
      </c>
      <c r="N49" s="22" t="s">
        <v>43</v>
      </c>
      <c r="O49" s="23">
        <f>VLOOKUP($M49,Data!$A$7:$T$86,6+$I$10*8-8+$I$6*2-2+'Education Attendance'!$I$8)</f>
        <v>68.579940417080437</v>
      </c>
      <c r="P49" s="23">
        <f t="shared" si="0"/>
        <v>68.580380417080434</v>
      </c>
      <c r="Q49" s="22">
        <f t="shared" si="1"/>
        <v>1</v>
      </c>
      <c r="R49" s="22" t="str">
        <f t="shared" si="2"/>
        <v>Mitchell</v>
      </c>
      <c r="S49" s="23">
        <f t="shared" si="3"/>
        <v>22.197309417040358</v>
      </c>
      <c r="T49" s="16"/>
      <c r="U49" s="16"/>
    </row>
    <row r="50" spans="11:21" x14ac:dyDescent="0.45">
      <c r="K50" s="16"/>
      <c r="L50" s="16"/>
      <c r="M50" s="22">
        <v>45</v>
      </c>
      <c r="N50" s="22" t="s">
        <v>44</v>
      </c>
      <c r="O50" s="23">
        <f>VLOOKUP($M50,Data!$A$7:$T$86,6+$I$10*8-8+$I$6*2-2+'Education Attendance'!$I$8)</f>
        <v>39.465200075858149</v>
      </c>
      <c r="P50" s="23">
        <f t="shared" si="0"/>
        <v>39.46565007585815</v>
      </c>
      <c r="Q50" s="22">
        <f t="shared" si="1"/>
        <v>28</v>
      </c>
      <c r="R50" s="22" t="str">
        <f t="shared" si="2"/>
        <v>West Wimmera</v>
      </c>
      <c r="S50" s="23">
        <f t="shared" si="3"/>
        <v>22.033898305084744</v>
      </c>
      <c r="T50" s="16"/>
      <c r="U50" s="16"/>
    </row>
    <row r="51" spans="11:21" x14ac:dyDescent="0.45">
      <c r="K51" s="16"/>
      <c r="L51" s="16"/>
      <c r="M51" s="22">
        <v>46</v>
      </c>
      <c r="N51" s="22" t="s">
        <v>45</v>
      </c>
      <c r="O51" s="23">
        <f>VLOOKUP($M51,Data!$A$7:$T$86,6+$I$10*8-8+$I$6*2-2+'Education Attendance'!$I$8)</f>
        <v>14.959016393442623</v>
      </c>
      <c r="P51" s="23">
        <f t="shared" si="0"/>
        <v>14.959476393442623</v>
      </c>
      <c r="Q51" s="22">
        <f t="shared" si="1"/>
        <v>71</v>
      </c>
      <c r="R51" s="22" t="str">
        <f t="shared" si="2"/>
        <v>Bass Coast</v>
      </c>
      <c r="S51" s="23">
        <f t="shared" si="3"/>
        <v>21.074964639321074</v>
      </c>
      <c r="T51" s="16"/>
      <c r="U51" s="16"/>
    </row>
    <row r="52" spans="11:21" x14ac:dyDescent="0.45">
      <c r="K52" s="16"/>
      <c r="L52" s="16"/>
      <c r="M52" s="22">
        <v>47</v>
      </c>
      <c r="N52" s="22" t="s">
        <v>46</v>
      </c>
      <c r="O52" s="23">
        <f>VLOOKUP($M52,Data!$A$7:$T$86,6+$I$10*8-8+$I$6*2-2+'Education Attendance'!$I$8)</f>
        <v>22.197309417040358</v>
      </c>
      <c r="P52" s="23">
        <f t="shared" si="0"/>
        <v>22.197779417040358</v>
      </c>
      <c r="Q52" s="22">
        <f t="shared" si="1"/>
        <v>44</v>
      </c>
      <c r="R52" s="22" t="str">
        <f t="shared" si="2"/>
        <v>Mount Alexander</v>
      </c>
      <c r="S52" s="23">
        <f t="shared" si="3"/>
        <v>20.930232558139537</v>
      </c>
      <c r="T52" s="16"/>
      <c r="U52" s="16"/>
    </row>
    <row r="53" spans="11:21" x14ac:dyDescent="0.45">
      <c r="K53" s="16"/>
      <c r="L53" s="16"/>
      <c r="M53" s="22">
        <v>48</v>
      </c>
      <c r="N53" s="22" t="s">
        <v>47</v>
      </c>
      <c r="O53" s="23">
        <f>VLOOKUP($M53,Data!$A$7:$T$86,6+$I$10*8-8+$I$6*2-2+'Education Attendance'!$I$8)</f>
        <v>14.969135802469136</v>
      </c>
      <c r="P53" s="23">
        <f t="shared" si="0"/>
        <v>14.969615802469136</v>
      </c>
      <c r="Q53" s="22">
        <f t="shared" si="1"/>
        <v>69</v>
      </c>
      <c r="R53" s="22" t="str">
        <f t="shared" si="2"/>
        <v>Towong</v>
      </c>
      <c r="S53" s="23">
        <f t="shared" si="3"/>
        <v>20.37037037037037</v>
      </c>
      <c r="T53" s="16"/>
      <c r="U53" s="16"/>
    </row>
    <row r="54" spans="11:21" x14ac:dyDescent="0.45">
      <c r="K54" s="16"/>
      <c r="L54" s="16"/>
      <c r="M54" s="22">
        <v>49</v>
      </c>
      <c r="N54" s="22" t="s">
        <v>48</v>
      </c>
      <c r="O54" s="23">
        <f>VLOOKUP($M54,Data!$A$7:$T$86,6+$I$10*8-8+$I$6*2-2+'Education Attendance'!$I$8)</f>
        <v>67.406092871931378</v>
      </c>
      <c r="P54" s="23">
        <f t="shared" si="0"/>
        <v>67.406582871931377</v>
      </c>
      <c r="Q54" s="22">
        <f t="shared" si="1"/>
        <v>2</v>
      </c>
      <c r="R54" s="22" t="str">
        <f t="shared" si="2"/>
        <v>South Gippsland</v>
      </c>
      <c r="S54" s="23">
        <f t="shared" si="3"/>
        <v>20.33898305084746</v>
      </c>
      <c r="T54" s="16"/>
      <c r="U54" s="16"/>
    </row>
    <row r="55" spans="11:21" x14ac:dyDescent="0.45">
      <c r="K55" s="16"/>
      <c r="L55" s="16"/>
      <c r="M55" s="22">
        <v>50</v>
      </c>
      <c r="N55" s="22" t="s">
        <v>49</v>
      </c>
      <c r="O55" s="23">
        <f>VLOOKUP($M55,Data!$A$7:$T$86,6+$I$10*8-8+$I$6*2-2+'Education Attendance'!$I$8)</f>
        <v>54.637388038139264</v>
      </c>
      <c r="P55" s="23">
        <f t="shared" si="0"/>
        <v>54.637888038139266</v>
      </c>
      <c r="Q55" s="22">
        <f t="shared" si="1"/>
        <v>10</v>
      </c>
      <c r="R55" s="22" t="str">
        <f t="shared" si="2"/>
        <v>Pyrenees</v>
      </c>
      <c r="S55" s="23">
        <f t="shared" si="3"/>
        <v>20.14388489208633</v>
      </c>
      <c r="T55" s="16"/>
      <c r="U55" s="16"/>
    </row>
    <row r="56" spans="11:21" x14ac:dyDescent="0.45">
      <c r="K56" s="16"/>
      <c r="L56" s="16"/>
      <c r="M56" s="22">
        <v>51</v>
      </c>
      <c r="N56" s="22" t="s">
        <v>50</v>
      </c>
      <c r="O56" s="23">
        <f>VLOOKUP($M56,Data!$A$7:$T$86,6+$I$10*8-8+$I$6*2-2+'Education Attendance'!$I$8)</f>
        <v>32.478632478632477</v>
      </c>
      <c r="P56" s="23">
        <f t="shared" si="0"/>
        <v>32.479142478632475</v>
      </c>
      <c r="Q56" s="22">
        <f t="shared" si="1"/>
        <v>34</v>
      </c>
      <c r="R56" s="22" t="str">
        <f t="shared" si="2"/>
        <v>Warrnambool</v>
      </c>
      <c r="S56" s="23">
        <f t="shared" si="3"/>
        <v>19.763694951664874</v>
      </c>
      <c r="T56" s="16"/>
      <c r="U56" s="16"/>
    </row>
    <row r="57" spans="11:21" x14ac:dyDescent="0.45">
      <c r="K57" s="16"/>
      <c r="L57" s="16"/>
      <c r="M57" s="22">
        <v>52</v>
      </c>
      <c r="N57" s="22" t="s">
        <v>51</v>
      </c>
      <c r="O57" s="23">
        <f>VLOOKUP($M57,Data!$A$7:$T$86,6+$I$10*8-8+$I$6*2-2+'Education Attendance'!$I$8)</f>
        <v>51.985635825940015</v>
      </c>
      <c r="P57" s="23">
        <f t="shared" si="0"/>
        <v>51.986155825940017</v>
      </c>
      <c r="Q57" s="22">
        <f t="shared" si="1"/>
        <v>14</v>
      </c>
      <c r="R57" s="22" t="str">
        <f t="shared" si="2"/>
        <v>Moyne</v>
      </c>
      <c r="S57" s="23">
        <f t="shared" si="3"/>
        <v>19.633507853403142</v>
      </c>
      <c r="T57" s="16"/>
      <c r="U57" s="16"/>
    </row>
    <row r="58" spans="11:21" x14ac:dyDescent="0.45">
      <c r="K58" s="16"/>
      <c r="L58" s="16"/>
      <c r="M58" s="22">
        <v>53</v>
      </c>
      <c r="N58" s="22" t="s">
        <v>52</v>
      </c>
      <c r="O58" s="23">
        <f>VLOOKUP($M58,Data!$A$7:$T$86,6+$I$10*8-8+$I$6*2-2+'Education Attendance'!$I$8)</f>
        <v>32.331580265464567</v>
      </c>
      <c r="P58" s="23">
        <f t="shared" si="0"/>
        <v>32.332110265464564</v>
      </c>
      <c r="Q58" s="22">
        <f t="shared" si="1"/>
        <v>35</v>
      </c>
      <c r="R58" s="22" t="str">
        <f t="shared" si="2"/>
        <v>Latrobe</v>
      </c>
      <c r="S58" s="23">
        <f t="shared" si="3"/>
        <v>19.613389910419613</v>
      </c>
      <c r="T58" s="16"/>
      <c r="U58" s="16"/>
    </row>
    <row r="59" spans="11:21" x14ac:dyDescent="0.45">
      <c r="K59" s="16"/>
      <c r="L59" s="16"/>
      <c r="M59" s="22">
        <v>54</v>
      </c>
      <c r="N59" s="22" t="s">
        <v>53</v>
      </c>
      <c r="O59" s="23">
        <f>VLOOKUP($M59,Data!$A$7:$T$86,6+$I$10*8-8+$I$6*2-2+'Education Attendance'!$I$8)</f>
        <v>20.930232558139537</v>
      </c>
      <c r="P59" s="23">
        <f t="shared" si="0"/>
        <v>20.930772558139537</v>
      </c>
      <c r="Q59" s="22">
        <f t="shared" si="1"/>
        <v>47</v>
      </c>
      <c r="R59" s="22" t="str">
        <f t="shared" si="2"/>
        <v>Indigo</v>
      </c>
      <c r="S59" s="23">
        <f t="shared" si="3"/>
        <v>19.512195121951219</v>
      </c>
      <c r="T59" s="16"/>
      <c r="U59" s="16"/>
    </row>
    <row r="60" spans="11:21" x14ac:dyDescent="0.45">
      <c r="K60" s="16"/>
      <c r="L60" s="16"/>
      <c r="M60" s="22">
        <v>55</v>
      </c>
      <c r="N60" s="22" t="s">
        <v>54</v>
      </c>
      <c r="O60" s="23">
        <f>VLOOKUP($M60,Data!$A$7:$T$86,6+$I$10*8-8+$I$6*2-2+'Education Attendance'!$I$8)</f>
        <v>19.633507853403142</v>
      </c>
      <c r="P60" s="23">
        <f t="shared" si="0"/>
        <v>19.634057853403142</v>
      </c>
      <c r="Q60" s="22">
        <f t="shared" si="1"/>
        <v>52</v>
      </c>
      <c r="R60" s="22" t="str">
        <f t="shared" si="2"/>
        <v>Greater Shepparton</v>
      </c>
      <c r="S60" s="23">
        <f t="shared" si="3"/>
        <v>18.98803046789989</v>
      </c>
      <c r="T60" s="16"/>
      <c r="U60" s="16"/>
    </row>
    <row r="61" spans="11:21" x14ac:dyDescent="0.45">
      <c r="K61" s="16"/>
      <c r="L61" s="16"/>
      <c r="M61" s="22">
        <v>56</v>
      </c>
      <c r="N61" s="22" t="s">
        <v>55</v>
      </c>
      <c r="O61" s="23">
        <f>VLOOKUP($M61,Data!$A$7:$T$86,6+$I$10*8-8+$I$6*2-2+'Education Attendance'!$I$8)</f>
        <v>17.037037037037038</v>
      </c>
      <c r="P61" s="23">
        <f t="shared" si="0"/>
        <v>17.037597037037038</v>
      </c>
      <c r="Q61" s="22">
        <f t="shared" si="1"/>
        <v>60</v>
      </c>
      <c r="R61" s="22" t="str">
        <f t="shared" si="2"/>
        <v>Colac Otway</v>
      </c>
      <c r="S61" s="23">
        <f t="shared" si="3"/>
        <v>18.94093686354379</v>
      </c>
      <c r="T61" s="16"/>
      <c r="U61" s="16"/>
    </row>
    <row r="62" spans="11:21" x14ac:dyDescent="0.45">
      <c r="K62" s="16"/>
      <c r="L62" s="16"/>
      <c r="M62" s="22">
        <v>57</v>
      </c>
      <c r="N62" s="22" t="s">
        <v>56</v>
      </c>
      <c r="O62" s="23">
        <f>VLOOKUP($M62,Data!$A$7:$T$86,6+$I$10*8-8+$I$6*2-2+'Education Attendance'!$I$8)</f>
        <v>46.533203125</v>
      </c>
      <c r="P62" s="23">
        <f t="shared" si="0"/>
        <v>46.533773125000003</v>
      </c>
      <c r="Q62" s="22">
        <f t="shared" si="1"/>
        <v>19</v>
      </c>
      <c r="R62" s="22" t="str">
        <f t="shared" si="2"/>
        <v>Hindmarsh</v>
      </c>
      <c r="S62" s="23">
        <f t="shared" si="3"/>
        <v>18.811881188118811</v>
      </c>
      <c r="T62" s="16"/>
      <c r="U62" s="16"/>
    </row>
    <row r="63" spans="11:21" x14ac:dyDescent="0.45">
      <c r="K63" s="16"/>
      <c r="L63" s="16"/>
      <c r="M63" s="22">
        <v>58</v>
      </c>
      <c r="N63" s="22" t="s">
        <v>57</v>
      </c>
      <c r="O63" s="23">
        <f>VLOOKUP($M63,Data!$A$7:$T$86,6+$I$10*8-8+$I$6*2-2+'Education Attendance'!$I$8)</f>
        <v>12.406015037593985</v>
      </c>
      <c r="P63" s="23">
        <f t="shared" si="0"/>
        <v>12.406595037593984</v>
      </c>
      <c r="Q63" s="22">
        <f t="shared" si="1"/>
        <v>76</v>
      </c>
      <c r="R63" s="22" t="str">
        <f t="shared" si="2"/>
        <v>Alpine</v>
      </c>
      <c r="S63" s="23">
        <f t="shared" si="3"/>
        <v>18.333333333333332</v>
      </c>
      <c r="T63" s="16"/>
      <c r="U63" s="16"/>
    </row>
    <row r="64" spans="11:21" x14ac:dyDescent="0.45">
      <c r="K64" s="16"/>
      <c r="L64" s="16"/>
      <c r="M64" s="22">
        <v>59</v>
      </c>
      <c r="N64" s="22" t="s">
        <v>58</v>
      </c>
      <c r="O64" s="23">
        <f>VLOOKUP($M64,Data!$A$7:$T$86,6+$I$10*8-8+$I$6*2-2+'Education Attendance'!$I$8)</f>
        <v>52.737752161383291</v>
      </c>
      <c r="P64" s="23">
        <f t="shared" si="0"/>
        <v>52.738342161383294</v>
      </c>
      <c r="Q64" s="22">
        <f t="shared" si="1"/>
        <v>13</v>
      </c>
      <c r="R64" s="22" t="str">
        <f t="shared" si="2"/>
        <v>Central Goldfields</v>
      </c>
      <c r="S64" s="23">
        <f t="shared" si="3"/>
        <v>17.142857142857142</v>
      </c>
      <c r="T64" s="16"/>
      <c r="U64" s="16"/>
    </row>
    <row r="65" spans="11:21" x14ac:dyDescent="0.45">
      <c r="K65" s="16"/>
      <c r="L65" s="16"/>
      <c r="M65" s="22">
        <v>60</v>
      </c>
      <c r="N65" s="22" t="s">
        <v>59</v>
      </c>
      <c r="O65" s="23">
        <f>VLOOKUP($M65,Data!$A$7:$T$86,6+$I$10*8-8+$I$6*2-2+'Education Attendance'!$I$8)</f>
        <v>20.14388489208633</v>
      </c>
      <c r="P65" s="23">
        <f t="shared" si="0"/>
        <v>20.144484892086329</v>
      </c>
      <c r="Q65" s="22">
        <f t="shared" si="1"/>
        <v>50</v>
      </c>
      <c r="R65" s="22" t="str">
        <f t="shared" si="2"/>
        <v>Murrindindi</v>
      </c>
      <c r="S65" s="23">
        <f t="shared" si="3"/>
        <v>17.037037037037038</v>
      </c>
      <c r="T65" s="16"/>
      <c r="U65" s="16"/>
    </row>
    <row r="66" spans="11:21" x14ac:dyDescent="0.45">
      <c r="K66" s="16"/>
      <c r="L66" s="16"/>
      <c r="M66" s="22">
        <v>61</v>
      </c>
      <c r="N66" s="22" t="s">
        <v>60</v>
      </c>
      <c r="O66" s="23">
        <f>VLOOKUP($M66,Data!$A$7:$T$86,6+$I$10*8-8+$I$6*2-2+'Education Attendance'!$I$8)</f>
        <v>43.478260869565219</v>
      </c>
      <c r="P66" s="23">
        <f t="shared" si="0"/>
        <v>43.47887086956522</v>
      </c>
      <c r="Q66" s="22">
        <f t="shared" si="1"/>
        <v>22</v>
      </c>
      <c r="R66" s="22" t="str">
        <f t="shared" si="2"/>
        <v>Wellington</v>
      </c>
      <c r="S66" s="23">
        <f t="shared" si="3"/>
        <v>16.848364717542122</v>
      </c>
      <c r="T66" s="16"/>
      <c r="U66" s="16"/>
    </row>
    <row r="67" spans="11:21" x14ac:dyDescent="0.45">
      <c r="K67" s="16"/>
      <c r="L67" s="16"/>
      <c r="M67" s="22">
        <v>62</v>
      </c>
      <c r="N67" s="22" t="s">
        <v>61</v>
      </c>
      <c r="O67" s="23">
        <f>VLOOKUP($M67,Data!$A$7:$T$86,6+$I$10*8-8+$I$6*2-2+'Education Attendance'!$I$8)</f>
        <v>20.33898305084746</v>
      </c>
      <c r="P67" s="23">
        <f t="shared" si="0"/>
        <v>20.339603050847462</v>
      </c>
      <c r="Q67" s="22">
        <f t="shared" si="1"/>
        <v>49</v>
      </c>
      <c r="R67" s="22" t="str">
        <f t="shared" si="2"/>
        <v>Gannawarra</v>
      </c>
      <c r="S67" s="23">
        <f t="shared" si="3"/>
        <v>16.756756756756758</v>
      </c>
      <c r="T67" s="16"/>
      <c r="U67" s="16"/>
    </row>
    <row r="68" spans="11:21" x14ac:dyDescent="0.45">
      <c r="K68" s="16"/>
      <c r="L68" s="16"/>
      <c r="M68" s="22">
        <v>63</v>
      </c>
      <c r="N68" s="22" t="s">
        <v>62</v>
      </c>
      <c r="O68" s="23">
        <f>VLOOKUP($M68,Data!$A$7:$T$86,6+$I$10*8-8+$I$6*2-2+'Education Attendance'!$I$8)</f>
        <v>11.748633879781421</v>
      </c>
      <c r="P68" s="23">
        <f t="shared" si="0"/>
        <v>11.74926387978142</v>
      </c>
      <c r="Q68" s="22">
        <f t="shared" si="1"/>
        <v>79</v>
      </c>
      <c r="R68" s="22" t="str">
        <f t="shared" si="2"/>
        <v>Swan Hill</v>
      </c>
      <c r="S68" s="23">
        <f t="shared" si="3"/>
        <v>16.085271317829459</v>
      </c>
      <c r="T68" s="16"/>
      <c r="U68" s="16"/>
    </row>
    <row r="69" spans="11:21" x14ac:dyDescent="0.45">
      <c r="K69" s="16"/>
      <c r="L69" s="16"/>
      <c r="M69" s="22">
        <v>64</v>
      </c>
      <c r="N69" s="22" t="s">
        <v>63</v>
      </c>
      <c r="O69" s="23">
        <f>VLOOKUP($M69,Data!$A$7:$T$86,6+$I$10*8-8+$I$6*2-2+'Education Attendance'!$I$8)</f>
        <v>62.397660818713454</v>
      </c>
      <c r="P69" s="23">
        <f t="shared" si="0"/>
        <v>62.398300818713452</v>
      </c>
      <c r="Q69" s="22">
        <f t="shared" si="1"/>
        <v>5</v>
      </c>
      <c r="R69" s="22" t="str">
        <f t="shared" si="2"/>
        <v>Campaspe</v>
      </c>
      <c r="S69" s="23">
        <f t="shared" si="3"/>
        <v>16.00441501103753</v>
      </c>
      <c r="T69" s="16"/>
      <c r="U69" s="16"/>
    </row>
    <row r="70" spans="11:21" x14ac:dyDescent="0.45">
      <c r="K70" s="16"/>
      <c r="L70" s="16"/>
      <c r="M70" s="22">
        <v>65</v>
      </c>
      <c r="N70" s="22" t="s">
        <v>64</v>
      </c>
      <c r="O70" s="23">
        <f>VLOOKUP($M70,Data!$A$7:$T$86,6+$I$10*8-8+$I$6*2-2+'Education Attendance'!$I$8)</f>
        <v>13.227513227513226</v>
      </c>
      <c r="P70" s="23">
        <f t="shared" si="0"/>
        <v>13.228163227513226</v>
      </c>
      <c r="Q70" s="22">
        <f t="shared" si="1"/>
        <v>73</v>
      </c>
      <c r="R70" s="22" t="str">
        <f t="shared" si="2"/>
        <v>Wodonga</v>
      </c>
      <c r="S70" s="23">
        <f t="shared" si="3"/>
        <v>15.934959349593496</v>
      </c>
      <c r="T70" s="16"/>
      <c r="U70" s="16"/>
    </row>
    <row r="71" spans="11:21" x14ac:dyDescent="0.45">
      <c r="K71" s="16"/>
      <c r="L71" s="16"/>
      <c r="M71" s="22">
        <v>66</v>
      </c>
      <c r="N71" s="22" t="s">
        <v>65</v>
      </c>
      <c r="O71" s="23">
        <f>VLOOKUP($M71,Data!$A$7:$T$86,6+$I$10*8-8+$I$6*2-2+'Education Attendance'!$I$8)</f>
        <v>39.162561576354683</v>
      </c>
      <c r="P71" s="23">
        <f t="shared" ref="P71:P84" si="4">O71+0.00001*M71</f>
        <v>39.163221576354687</v>
      </c>
      <c r="Q71" s="22">
        <f t="shared" ref="Q71:Q84" si="5">RANK(P71,P$6:P$84)</f>
        <v>29</v>
      </c>
      <c r="R71" s="22" t="str">
        <f t="shared" ref="R71:R84" si="6">VLOOKUP(MATCH(M71,$Q$6:$Q$84,0),$M$6:$P$84,2)</f>
        <v>Corangamite</v>
      </c>
      <c r="S71" s="23">
        <f t="shared" ref="S71:S84" si="7">VLOOKUP(MATCH(M71,$Q$6:$Q$84,0),$M$6:$P$84,3)</f>
        <v>15.877437325905291</v>
      </c>
      <c r="T71" s="16"/>
      <c r="U71" s="16"/>
    </row>
    <row r="72" spans="11:21" x14ac:dyDescent="0.45">
      <c r="K72" s="16"/>
      <c r="L72" s="16"/>
      <c r="M72" s="22">
        <v>67</v>
      </c>
      <c r="N72" s="22" t="s">
        <v>66</v>
      </c>
      <c r="O72" s="23">
        <f>VLOOKUP($M72,Data!$A$7:$T$86,6+$I$10*8-8+$I$6*2-2+'Education Attendance'!$I$8)</f>
        <v>16.085271317829459</v>
      </c>
      <c r="P72" s="23">
        <f t="shared" si="4"/>
        <v>16.085941317829459</v>
      </c>
      <c r="Q72" s="22">
        <f t="shared" si="5"/>
        <v>63</v>
      </c>
      <c r="R72" s="22" t="str">
        <f t="shared" si="6"/>
        <v>Yarriambiack</v>
      </c>
      <c r="S72" s="23">
        <f t="shared" si="7"/>
        <v>15.53398058252427</v>
      </c>
      <c r="T72" s="16"/>
      <c r="U72" s="16"/>
    </row>
    <row r="73" spans="11:21" x14ac:dyDescent="0.45">
      <c r="K73" s="16"/>
      <c r="L73" s="16"/>
      <c r="M73" s="22">
        <v>68</v>
      </c>
      <c r="N73" s="22" t="s">
        <v>67</v>
      </c>
      <c r="O73" s="23">
        <f>VLOOKUP($M73,Data!$A$7:$T$86,6+$I$10*8-8+$I$6*2-2+'Education Attendance'!$I$8)</f>
        <v>20.37037037037037</v>
      </c>
      <c r="P73" s="23">
        <f t="shared" si="4"/>
        <v>20.371050370370369</v>
      </c>
      <c r="Q73" s="22">
        <f t="shared" si="5"/>
        <v>48</v>
      </c>
      <c r="R73" s="22" t="str">
        <f t="shared" si="6"/>
        <v>Benalla</v>
      </c>
      <c r="S73" s="23">
        <f t="shared" si="7"/>
        <v>15.100671140939598</v>
      </c>
      <c r="T73" s="16"/>
      <c r="U73" s="16"/>
    </row>
    <row r="74" spans="11:21" x14ac:dyDescent="0.45">
      <c r="K74" s="16"/>
      <c r="L74" s="16"/>
      <c r="M74" s="22">
        <v>69</v>
      </c>
      <c r="N74" s="22" t="s">
        <v>68</v>
      </c>
      <c r="O74" s="23">
        <f>VLOOKUP($M74,Data!$A$7:$T$86,6+$I$10*8-8+$I$6*2-2+'Education Attendance'!$I$8)</f>
        <v>14.017341040462428</v>
      </c>
      <c r="P74" s="23">
        <f t="shared" si="4"/>
        <v>14.018031040462429</v>
      </c>
      <c r="Q74" s="22">
        <f t="shared" si="5"/>
        <v>72</v>
      </c>
      <c r="R74" s="22" t="str">
        <f t="shared" si="6"/>
        <v>Moira</v>
      </c>
      <c r="S74" s="23">
        <f t="shared" si="7"/>
        <v>14.969135802469136</v>
      </c>
      <c r="T74" s="16"/>
      <c r="U74" s="16"/>
    </row>
    <row r="75" spans="11:21" x14ac:dyDescent="0.45">
      <c r="K75" s="16"/>
      <c r="L75" s="16"/>
      <c r="M75" s="22">
        <v>70</v>
      </c>
      <c r="N75" s="22" t="s">
        <v>69</v>
      </c>
      <c r="O75" s="23">
        <f>VLOOKUP($M75,Data!$A$7:$T$86,6+$I$10*8-8+$I$6*2-2+'Education Attendance'!$I$8)</f>
        <v>19.763694951664874</v>
      </c>
      <c r="P75" s="23">
        <f t="shared" si="4"/>
        <v>19.764394951664872</v>
      </c>
      <c r="Q75" s="22">
        <f t="shared" si="5"/>
        <v>51</v>
      </c>
      <c r="R75" s="22" t="str">
        <f t="shared" si="6"/>
        <v>Mansfield</v>
      </c>
      <c r="S75" s="23">
        <f t="shared" si="7"/>
        <v>14.965986394557824</v>
      </c>
      <c r="T75" s="16"/>
      <c r="U75" s="16"/>
    </row>
    <row r="76" spans="11:21" x14ac:dyDescent="0.45">
      <c r="K76" s="16"/>
      <c r="L76" s="16"/>
      <c r="M76" s="22">
        <v>71</v>
      </c>
      <c r="N76" s="22" t="s">
        <v>70</v>
      </c>
      <c r="O76" s="23">
        <f>VLOOKUP($M76,Data!$A$7:$T$86,6+$I$10*8-8+$I$6*2-2+'Education Attendance'!$I$8)</f>
        <v>16.848364717542122</v>
      </c>
      <c r="P76" s="23">
        <f t="shared" si="4"/>
        <v>16.849074717542123</v>
      </c>
      <c r="Q76" s="22">
        <f t="shared" si="5"/>
        <v>61</v>
      </c>
      <c r="R76" s="22" t="str">
        <f t="shared" si="6"/>
        <v>Mildura</v>
      </c>
      <c r="S76" s="23">
        <f t="shared" si="7"/>
        <v>14.959016393442623</v>
      </c>
      <c r="T76" s="16"/>
      <c r="U76" s="16"/>
    </row>
    <row r="77" spans="11:21" x14ac:dyDescent="0.45">
      <c r="K77" s="16"/>
      <c r="L77" s="16"/>
      <c r="M77" s="22">
        <v>72</v>
      </c>
      <c r="N77" s="22" t="s">
        <v>71</v>
      </c>
      <c r="O77" s="23">
        <f>VLOOKUP($M77,Data!$A$7:$T$86,6+$I$10*8-8+$I$6*2-2+'Education Attendance'!$I$8)</f>
        <v>22.033898305084744</v>
      </c>
      <c r="P77" s="23">
        <f t="shared" si="4"/>
        <v>22.034618305084745</v>
      </c>
      <c r="Q77" s="22">
        <f t="shared" si="5"/>
        <v>45</v>
      </c>
      <c r="R77" s="22" t="str">
        <f t="shared" si="6"/>
        <v>Wangaratta</v>
      </c>
      <c r="S77" s="23">
        <f t="shared" si="7"/>
        <v>14.017341040462428</v>
      </c>
      <c r="T77" s="16"/>
      <c r="U77" s="16"/>
    </row>
    <row r="78" spans="11:21" x14ac:dyDescent="0.45">
      <c r="K78" s="16"/>
      <c r="L78" s="16"/>
      <c r="M78" s="22">
        <v>73</v>
      </c>
      <c r="N78" s="22" t="s">
        <v>72</v>
      </c>
      <c r="O78" s="23">
        <f>VLOOKUP($M78,Data!$A$7:$T$86,6+$I$10*8-8+$I$6*2-2+'Education Attendance'!$I$8)</f>
        <v>61.349474808616698</v>
      </c>
      <c r="P78" s="23">
        <f t="shared" si="4"/>
        <v>61.350204808616695</v>
      </c>
      <c r="Q78" s="22">
        <f t="shared" si="5"/>
        <v>7</v>
      </c>
      <c r="R78" s="22" t="str">
        <f t="shared" si="6"/>
        <v>Strathbogie</v>
      </c>
      <c r="S78" s="23">
        <f t="shared" si="7"/>
        <v>13.227513227513226</v>
      </c>
      <c r="T78" s="16"/>
      <c r="U78" s="16"/>
    </row>
    <row r="79" spans="11:21" x14ac:dyDescent="0.45">
      <c r="K79" s="16"/>
      <c r="L79" s="16"/>
      <c r="M79" s="22">
        <v>74</v>
      </c>
      <c r="N79" s="22" t="s">
        <v>73</v>
      </c>
      <c r="O79" s="23">
        <f>VLOOKUP($M79,Data!$A$7:$T$86,6+$I$10*8-8+$I$6*2-2+'Education Attendance'!$I$8)</f>
        <v>43.20568252007412</v>
      </c>
      <c r="P79" s="23">
        <f t="shared" si="4"/>
        <v>43.206422520074121</v>
      </c>
      <c r="Q79" s="22">
        <f t="shared" si="5"/>
        <v>23</v>
      </c>
      <c r="R79" s="22" t="str">
        <f t="shared" si="6"/>
        <v>Ararat</v>
      </c>
      <c r="S79" s="23">
        <f t="shared" si="7"/>
        <v>12.977099236641221</v>
      </c>
      <c r="T79" s="16"/>
      <c r="U79" s="16"/>
    </row>
    <row r="80" spans="11:21" x14ac:dyDescent="0.45">
      <c r="K80" s="16"/>
      <c r="L80" s="16"/>
      <c r="M80" s="22">
        <v>75</v>
      </c>
      <c r="N80" s="22" t="s">
        <v>74</v>
      </c>
      <c r="O80" s="23">
        <f>VLOOKUP($M80,Data!$A$7:$T$86,6+$I$10*8-8+$I$6*2-2+'Education Attendance'!$I$8)</f>
        <v>15.934959349593496</v>
      </c>
      <c r="P80" s="23">
        <f t="shared" si="4"/>
        <v>15.935709349593496</v>
      </c>
      <c r="Q80" s="22">
        <f t="shared" si="5"/>
        <v>65</v>
      </c>
      <c r="R80" s="22" t="str">
        <f t="shared" si="6"/>
        <v>Horsham</v>
      </c>
      <c r="S80" s="23">
        <f t="shared" si="7"/>
        <v>12.94559099437148</v>
      </c>
      <c r="T80" s="16"/>
      <c r="U80" s="16"/>
    </row>
    <row r="81" spans="11:21" x14ac:dyDescent="0.45">
      <c r="K81" s="16"/>
      <c r="L81" s="16"/>
      <c r="M81" s="22">
        <v>76</v>
      </c>
      <c r="N81" s="22" t="s">
        <v>75</v>
      </c>
      <c r="O81" s="23">
        <f>VLOOKUP($M81,Data!$A$7:$T$86,6+$I$10*8-8+$I$6*2-2+'Education Attendance'!$I$8)</f>
        <v>40.616966580976865</v>
      </c>
      <c r="P81" s="23">
        <f t="shared" si="4"/>
        <v>40.617726580976864</v>
      </c>
      <c r="Q81" s="22">
        <f t="shared" si="5"/>
        <v>24</v>
      </c>
      <c r="R81" s="22" t="str">
        <f t="shared" si="6"/>
        <v>Northern Grampians</v>
      </c>
      <c r="S81" s="23">
        <f t="shared" si="7"/>
        <v>12.406015037593985</v>
      </c>
      <c r="T81" s="16"/>
      <c r="U81" s="16"/>
    </row>
    <row r="82" spans="11:21" x14ac:dyDescent="0.45">
      <c r="K82" s="16"/>
      <c r="L82" s="16"/>
      <c r="M82" s="22">
        <v>77</v>
      </c>
      <c r="N82" s="22" t="s">
        <v>76</v>
      </c>
      <c r="O82" s="23">
        <f>VLOOKUP($M82,Data!$A$7:$T$86,6+$I$10*8-8+$I$6*2-2+'Education Attendance'!$I$8)</f>
        <v>57.418788410886748</v>
      </c>
      <c r="P82" s="23">
        <f t="shared" si="4"/>
        <v>57.419558410886751</v>
      </c>
      <c r="Q82" s="22">
        <f t="shared" si="5"/>
        <v>9</v>
      </c>
      <c r="R82" s="22" t="str">
        <f t="shared" si="6"/>
        <v>Glenelg</v>
      </c>
      <c r="S82" s="23">
        <f t="shared" si="7"/>
        <v>11.864406779661017</v>
      </c>
      <c r="T82" s="16"/>
      <c r="U82" s="16"/>
    </row>
    <row r="83" spans="11:21" x14ac:dyDescent="0.45">
      <c r="K83" s="16"/>
      <c r="L83" s="16"/>
      <c r="M83" s="22">
        <v>78</v>
      </c>
      <c r="N83" s="22" t="s">
        <v>77</v>
      </c>
      <c r="O83" s="23">
        <f>VLOOKUP($M83,Data!$A$7:$T$86,6+$I$10*8-8+$I$6*2-2+'Education Attendance'!$I$8)</f>
        <v>30.189109136477558</v>
      </c>
      <c r="P83" s="23">
        <f t="shared" si="4"/>
        <v>30.189889136477557</v>
      </c>
      <c r="Q83" s="22">
        <f t="shared" si="5"/>
        <v>36</v>
      </c>
      <c r="R83" s="22" t="str">
        <f t="shared" si="6"/>
        <v>East Gippsland</v>
      </c>
      <c r="S83" s="23">
        <f t="shared" si="7"/>
        <v>11.844863731656185</v>
      </c>
      <c r="T83" s="16"/>
      <c r="U83" s="16"/>
    </row>
    <row r="84" spans="11:21" x14ac:dyDescent="0.45">
      <c r="K84" s="16"/>
      <c r="L84" s="16"/>
      <c r="M84" s="22">
        <v>79</v>
      </c>
      <c r="N84" s="22" t="s">
        <v>78</v>
      </c>
      <c r="O84" s="23">
        <f>VLOOKUP($M84,Data!$A$7:$T$86,6+$I$10*8-8+$I$6*2-2+'Education Attendance'!$I$8)</f>
        <v>15.53398058252427</v>
      </c>
      <c r="P84" s="23">
        <f t="shared" si="4"/>
        <v>15.534770582524271</v>
      </c>
      <c r="Q84" s="22">
        <f t="shared" si="5"/>
        <v>67</v>
      </c>
      <c r="R84" s="22" t="str">
        <f t="shared" si="6"/>
        <v>Southern Grampians</v>
      </c>
      <c r="S84" s="23">
        <f t="shared" si="7"/>
        <v>11.748633879781421</v>
      </c>
      <c r="T84" s="16"/>
      <c r="U84" s="16"/>
    </row>
    <row r="85" spans="11:21" x14ac:dyDescent="0.45">
      <c r="K85" s="16"/>
      <c r="L85" s="16"/>
      <c r="M85" s="16"/>
      <c r="N85" s="16"/>
      <c r="O85" s="16"/>
      <c r="P85" s="23"/>
      <c r="Q85" s="22"/>
      <c r="R85" s="16"/>
      <c r="S85" s="16"/>
      <c r="T85" s="16"/>
      <c r="U85" s="16"/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7587-F49D-4E23-8E42-DE0DFFFBA5EB}">
  <sheetPr>
    <tabColor rgb="FF800000"/>
  </sheetPr>
  <dimension ref="A1:AH88"/>
  <sheetViews>
    <sheetView showGridLines="0" showRowColHeaders="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D1" sqref="D1:K1"/>
    </sheetView>
  </sheetViews>
  <sheetFormatPr defaultRowHeight="14.25" x14ac:dyDescent="0.45"/>
  <cols>
    <col min="1" max="2" width="1.9296875" style="13" customWidth="1"/>
    <col min="3" max="3" width="2.06640625" style="13" bestFit="1" customWidth="1"/>
    <col min="4" max="4" width="13.265625" style="13" bestFit="1" customWidth="1"/>
    <col min="5" max="9" width="10.19921875" style="13" customWidth="1"/>
    <col min="10" max="10" width="4.3984375" style="13" customWidth="1"/>
    <col min="11" max="11" width="5.33203125" style="13" customWidth="1"/>
    <col min="12" max="15" width="9.06640625" style="13"/>
    <col min="16" max="34" width="9.06640625" style="19"/>
    <col min="35" max="16384" width="9.06640625" style="13"/>
  </cols>
  <sheetData>
    <row r="1" spans="1:16" ht="23.25" x14ac:dyDescent="0.7">
      <c r="D1" s="39" t="s">
        <v>102</v>
      </c>
      <c r="E1" s="39"/>
      <c r="F1" s="39"/>
      <c r="G1" s="39"/>
      <c r="H1" s="39"/>
      <c r="I1" s="39"/>
      <c r="J1" s="39"/>
      <c r="K1" s="39"/>
      <c r="L1" s="40"/>
    </row>
    <row r="2" spans="1:16" ht="2.75" customHeight="1" x14ac:dyDescent="0.45"/>
    <row r="3" spans="1:16" ht="2.75" customHeight="1" x14ac:dyDescent="0.45"/>
    <row r="4" spans="1:16" ht="2.75" customHeight="1" x14ac:dyDescent="0.45">
      <c r="P4" s="22" t="s">
        <v>103</v>
      </c>
    </row>
    <row r="5" spans="1:16" ht="13.5" customHeight="1" x14ac:dyDescent="0.45">
      <c r="A5" s="41">
        <v>1</v>
      </c>
      <c r="P5" s="22" t="s">
        <v>101</v>
      </c>
    </row>
    <row r="7" spans="1:16" ht="15.75" x14ac:dyDescent="0.5">
      <c r="C7" s="42" t="str">
        <f>IF(A5=1,P4,P5)</f>
        <v>Male/female rates of participation in University &amp; other tertiary education</v>
      </c>
      <c r="D7" s="42"/>
      <c r="E7" s="42"/>
      <c r="F7" s="42"/>
      <c r="G7" s="42"/>
      <c r="H7" s="42"/>
      <c r="I7" s="42"/>
      <c r="J7" s="42"/>
      <c r="K7" s="42"/>
    </row>
    <row r="9" spans="1:16" x14ac:dyDescent="0.45">
      <c r="C9" s="43">
        <v>1</v>
      </c>
      <c r="D9" s="44" t="s">
        <v>3</v>
      </c>
      <c r="E9" s="45">
        <f>VLOOKUP(C9,Data!$A$7:$W$86,21+'Gender  Attendance Differences'!$A$5)</f>
        <v>62.395169406239525</v>
      </c>
      <c r="F9" s="45">
        <f>E9+0.0001*C9</f>
        <v>62.395269406239528</v>
      </c>
      <c r="G9" s="46">
        <f>RANK(F9,F$9:F$87)</f>
        <v>35</v>
      </c>
      <c r="H9" s="44" t="str">
        <f>VLOOKUP(MATCH(C9,G$9:G$87,0),$C$9:$E$87,2)</f>
        <v>Stonnington</v>
      </c>
      <c r="I9" s="45">
        <f>VLOOKUP(MATCH(C9,G$9:G$87,0),$C$9:$E$87,3)</f>
        <v>95.874301648226094</v>
      </c>
    </row>
    <row r="10" spans="1:16" x14ac:dyDescent="0.45">
      <c r="C10" s="43">
        <v>2</v>
      </c>
      <c r="D10" s="44" t="s">
        <v>4</v>
      </c>
      <c r="E10" s="45">
        <f>VLOOKUP(C10,Data!$A$7:$W$86,21+'Gender  Attendance Differences'!$A$5)</f>
        <v>21.938455097341425</v>
      </c>
      <c r="F10" s="45">
        <f t="shared" ref="F10:F73" si="0">E10+0.0001*C10</f>
        <v>21.938655097341424</v>
      </c>
      <c r="G10" s="46">
        <f t="shared" ref="G10:G73" si="1">RANK(F10,F$9:F$87)</f>
        <v>78</v>
      </c>
      <c r="H10" s="44" t="str">
        <f t="shared" ref="H10:H73" si="2">VLOOKUP(MATCH(C10,G$9:G$87,0),$C$9:$E$87,2)</f>
        <v>Melbourne</v>
      </c>
      <c r="I10" s="45">
        <f t="shared" ref="I10:I73" si="3">VLOOKUP(MATCH(C10,G$9:G$87,0),$C$9:$E$87,3)</f>
        <v>94.428333908201196</v>
      </c>
    </row>
    <row r="11" spans="1:16" x14ac:dyDescent="0.45">
      <c r="C11" s="43">
        <v>3</v>
      </c>
      <c r="D11" s="44" t="s">
        <v>5</v>
      </c>
      <c r="E11" s="45">
        <f>VLOOKUP(C11,Data!$A$7:$W$86,21+'Gender  Attendance Differences'!$A$5)</f>
        <v>62.22272141938717</v>
      </c>
      <c r="F11" s="45">
        <f t="shared" si="0"/>
        <v>62.223021419387173</v>
      </c>
      <c r="G11" s="46">
        <f t="shared" si="1"/>
        <v>36</v>
      </c>
      <c r="H11" s="44" t="str">
        <f t="shared" si="2"/>
        <v>Boroondara</v>
      </c>
      <c r="I11" s="45">
        <f t="shared" si="3"/>
        <v>93.431710618824923</v>
      </c>
    </row>
    <row r="12" spans="1:16" x14ac:dyDescent="0.45">
      <c r="C12" s="43">
        <v>4</v>
      </c>
      <c r="D12" s="44" t="s">
        <v>6</v>
      </c>
      <c r="E12" s="45">
        <f>VLOOKUP(C12,Data!$A$7:$W$86,21+'Gender  Attendance Differences'!$A$5)</f>
        <v>74.111078848032093</v>
      </c>
      <c r="F12" s="45">
        <f t="shared" si="0"/>
        <v>74.111478848032093</v>
      </c>
      <c r="G12" s="46">
        <f t="shared" si="1"/>
        <v>20</v>
      </c>
      <c r="H12" s="44" t="str">
        <f t="shared" si="2"/>
        <v>Queenscliffe</v>
      </c>
      <c r="I12" s="45">
        <f t="shared" si="3"/>
        <v>88.461538461538467</v>
      </c>
    </row>
    <row r="13" spans="1:16" x14ac:dyDescent="0.45">
      <c r="C13" s="43">
        <v>5</v>
      </c>
      <c r="D13" s="44" t="s">
        <v>7</v>
      </c>
      <c r="E13" s="45">
        <f>VLOOKUP(C13,Data!$A$7:$W$86,21+'Gender  Attendance Differences'!$A$5)</f>
        <v>52.04937679769894</v>
      </c>
      <c r="F13" s="45">
        <f t="shared" si="0"/>
        <v>52.049876797698943</v>
      </c>
      <c r="G13" s="46">
        <f t="shared" si="1"/>
        <v>46</v>
      </c>
      <c r="H13" s="44" t="str">
        <f t="shared" si="2"/>
        <v>Monash</v>
      </c>
      <c r="I13" s="45">
        <f t="shared" si="3"/>
        <v>87.17350359075914</v>
      </c>
    </row>
    <row r="14" spans="1:16" x14ac:dyDescent="0.45">
      <c r="C14" s="43">
        <v>6</v>
      </c>
      <c r="D14" s="44" t="s">
        <v>8</v>
      </c>
      <c r="E14" s="45">
        <f>VLOOKUP(C14,Data!$A$7:$W$86,21+'Gender  Attendance Differences'!$A$5)</f>
        <v>50.018721823655397</v>
      </c>
      <c r="F14" s="45">
        <f t="shared" si="0"/>
        <v>50.019321823655396</v>
      </c>
      <c r="G14" s="46">
        <f t="shared" si="1"/>
        <v>50</v>
      </c>
      <c r="H14" s="44" t="str">
        <f t="shared" si="2"/>
        <v>Port Phillip</v>
      </c>
      <c r="I14" s="45">
        <f t="shared" si="3"/>
        <v>86.931183864023623</v>
      </c>
    </row>
    <row r="15" spans="1:16" x14ac:dyDescent="0.45">
      <c r="C15" s="43">
        <v>7</v>
      </c>
      <c r="D15" s="44" t="s">
        <v>79</v>
      </c>
      <c r="E15" s="45">
        <f>VLOOKUP(C15,Data!$A$7:$W$86,21+'Gender  Attendance Differences'!$A$5)</f>
        <v>85.797515217984198</v>
      </c>
      <c r="F15" s="45">
        <f t="shared" si="0"/>
        <v>85.798215217984193</v>
      </c>
      <c r="G15" s="46">
        <f t="shared" si="1"/>
        <v>9</v>
      </c>
      <c r="H15" s="44" t="str">
        <f t="shared" si="2"/>
        <v>Glen Eira</v>
      </c>
      <c r="I15" s="45">
        <f t="shared" si="3"/>
        <v>86.222059094849669</v>
      </c>
    </row>
    <row r="16" spans="1:16" x14ac:dyDescent="0.45">
      <c r="C16" s="43">
        <v>8</v>
      </c>
      <c r="D16" s="44" t="s">
        <v>9</v>
      </c>
      <c r="E16" s="45">
        <f>VLOOKUP(C16,Data!$A$7:$W$86,21+'Gender  Attendance Differences'!$A$5)</f>
        <v>31.712050078247263</v>
      </c>
      <c r="F16" s="45">
        <f t="shared" si="0"/>
        <v>31.712850078247264</v>
      </c>
      <c r="G16" s="46">
        <f t="shared" si="1"/>
        <v>74</v>
      </c>
      <c r="H16" s="44" t="str">
        <f t="shared" si="2"/>
        <v>Maribyrnong</v>
      </c>
      <c r="I16" s="45">
        <f t="shared" si="3"/>
        <v>85.907403859434936</v>
      </c>
    </row>
    <row r="17" spans="3:9" x14ac:dyDescent="0.45">
      <c r="C17" s="43">
        <v>9</v>
      </c>
      <c r="D17" s="44" t="s">
        <v>10</v>
      </c>
      <c r="E17" s="45">
        <f>VLOOKUP(C17,Data!$A$7:$W$86,21+'Gender  Attendance Differences'!$A$5)</f>
        <v>93.431710618824923</v>
      </c>
      <c r="F17" s="45">
        <f t="shared" si="0"/>
        <v>93.432610618824924</v>
      </c>
      <c r="G17" s="46">
        <f t="shared" si="1"/>
        <v>3</v>
      </c>
      <c r="H17" s="44" t="str">
        <f t="shared" si="2"/>
        <v>Bayside</v>
      </c>
      <c r="I17" s="45">
        <f t="shared" si="3"/>
        <v>85.797515217984198</v>
      </c>
    </row>
    <row r="18" spans="3:9" x14ac:dyDescent="0.45">
      <c r="C18" s="43">
        <v>10</v>
      </c>
      <c r="D18" s="44" t="s">
        <v>11</v>
      </c>
      <c r="E18" s="45">
        <f>VLOOKUP(C18,Data!$A$7:$W$86,21+'Gender  Attendance Differences'!$A$5)</f>
        <v>70.217938938859319</v>
      </c>
      <c r="F18" s="45">
        <f t="shared" si="0"/>
        <v>70.218938938859324</v>
      </c>
      <c r="G18" s="46">
        <f t="shared" si="1"/>
        <v>25</v>
      </c>
      <c r="H18" s="44" t="str">
        <f t="shared" si="2"/>
        <v>Strathbogie</v>
      </c>
      <c r="I18" s="45">
        <f t="shared" si="3"/>
        <v>85.354838709677409</v>
      </c>
    </row>
    <row r="19" spans="3:9" x14ac:dyDescent="0.45">
      <c r="C19" s="43">
        <v>11</v>
      </c>
      <c r="D19" s="44" t="s">
        <v>12</v>
      </c>
      <c r="E19" s="45">
        <f>VLOOKUP(C19,Data!$A$7:$W$86,21+'Gender  Attendance Differences'!$A$5)</f>
        <v>20.466058763931102</v>
      </c>
      <c r="F19" s="45">
        <f t="shared" si="0"/>
        <v>20.467158763931103</v>
      </c>
      <c r="G19" s="46">
        <f t="shared" si="1"/>
        <v>79</v>
      </c>
      <c r="H19" s="44" t="str">
        <f t="shared" si="2"/>
        <v>Whitehorse</v>
      </c>
      <c r="I19" s="45">
        <f t="shared" si="3"/>
        <v>84.651634745598756</v>
      </c>
    </row>
    <row r="20" spans="3:9" x14ac:dyDescent="0.45">
      <c r="C20" s="43">
        <v>12</v>
      </c>
      <c r="D20" s="44" t="s">
        <v>13</v>
      </c>
      <c r="E20" s="45">
        <f>VLOOKUP(C20,Data!$A$7:$W$86,21+'Gender  Attendance Differences'!$A$5)</f>
        <v>44.449116904962146</v>
      </c>
      <c r="F20" s="45">
        <f t="shared" si="0"/>
        <v>44.450316904962143</v>
      </c>
      <c r="G20" s="46">
        <f t="shared" si="1"/>
        <v>59</v>
      </c>
      <c r="H20" s="44" t="str">
        <f t="shared" si="2"/>
        <v>Yarra</v>
      </c>
      <c r="I20" s="45">
        <f t="shared" si="3"/>
        <v>84.508725363221657</v>
      </c>
    </row>
    <row r="21" spans="3:9" x14ac:dyDescent="0.45">
      <c r="C21" s="43">
        <v>13</v>
      </c>
      <c r="D21" s="44" t="s">
        <v>14</v>
      </c>
      <c r="E21" s="45">
        <f>VLOOKUP(C21,Data!$A$7:$W$86,21+'Gender  Attendance Differences'!$A$5)</f>
        <v>65.699496950437791</v>
      </c>
      <c r="F21" s="45">
        <f t="shared" si="0"/>
        <v>65.700796950437791</v>
      </c>
      <c r="G21" s="46">
        <f t="shared" si="1"/>
        <v>31</v>
      </c>
      <c r="H21" s="44" t="str">
        <f t="shared" si="2"/>
        <v>Manningham</v>
      </c>
      <c r="I21" s="45">
        <f t="shared" si="3"/>
        <v>83.199867929010338</v>
      </c>
    </row>
    <row r="22" spans="3:9" x14ac:dyDescent="0.45">
      <c r="C22" s="43">
        <v>14</v>
      </c>
      <c r="D22" s="44" t="s">
        <v>15</v>
      </c>
      <c r="E22" s="45">
        <f>VLOOKUP(C22,Data!$A$7:$W$86,21+'Gender  Attendance Differences'!$A$5)</f>
        <v>71.893914393024431</v>
      </c>
      <c r="F22" s="45">
        <f t="shared" si="0"/>
        <v>71.895314393024435</v>
      </c>
      <c r="G22" s="46">
        <f t="shared" si="1"/>
        <v>22</v>
      </c>
      <c r="H22" s="44" t="str">
        <f t="shared" si="2"/>
        <v>Moonee Valley</v>
      </c>
      <c r="I22" s="45">
        <f t="shared" si="3"/>
        <v>79.722174868026769</v>
      </c>
    </row>
    <row r="23" spans="3:9" x14ac:dyDescent="0.45">
      <c r="C23" s="43">
        <v>15</v>
      </c>
      <c r="D23" s="44" t="s">
        <v>16</v>
      </c>
      <c r="E23" s="45">
        <f>VLOOKUP(C23,Data!$A$7:$W$86,21+'Gender  Attendance Differences'!$A$5)</f>
        <v>29.661016949152547</v>
      </c>
      <c r="F23" s="45">
        <f t="shared" si="0"/>
        <v>29.662516949152547</v>
      </c>
      <c r="G23" s="46">
        <f t="shared" si="1"/>
        <v>75</v>
      </c>
      <c r="H23" s="44" t="str">
        <f t="shared" si="2"/>
        <v>Greater Dandenong</v>
      </c>
      <c r="I23" s="45">
        <f t="shared" si="3"/>
        <v>78.440475961470966</v>
      </c>
    </row>
    <row r="24" spans="3:9" x14ac:dyDescent="0.45">
      <c r="C24" s="43">
        <v>16</v>
      </c>
      <c r="D24" s="44" t="s">
        <v>17</v>
      </c>
      <c r="E24" s="45">
        <f>VLOOKUP(C24,Data!$A$7:$W$86,21+'Gender  Attendance Differences'!$A$5)</f>
        <v>31.914498486452352</v>
      </c>
      <c r="F24" s="45">
        <f t="shared" si="0"/>
        <v>31.916098486452352</v>
      </c>
      <c r="G24" s="46">
        <f t="shared" si="1"/>
        <v>73</v>
      </c>
      <c r="H24" s="44" t="str">
        <f t="shared" si="2"/>
        <v>Knox</v>
      </c>
      <c r="I24" s="45">
        <f t="shared" si="3"/>
        <v>77.491263449400336</v>
      </c>
    </row>
    <row r="25" spans="3:9" x14ac:dyDescent="0.45">
      <c r="C25" s="43">
        <v>17</v>
      </c>
      <c r="D25" s="44" t="s">
        <v>18</v>
      </c>
      <c r="E25" s="45">
        <f>VLOOKUP(C25,Data!$A$7:$W$86,21+'Gender  Attendance Differences'!$A$5)</f>
        <v>38.082415340677279</v>
      </c>
      <c r="F25" s="45">
        <f t="shared" si="0"/>
        <v>38.084115340677279</v>
      </c>
      <c r="G25" s="46">
        <f t="shared" si="1"/>
        <v>64</v>
      </c>
      <c r="H25" s="44" t="str">
        <f t="shared" si="2"/>
        <v>Hobsons Bay</v>
      </c>
      <c r="I25" s="45">
        <f t="shared" si="3"/>
        <v>76.692064469793991</v>
      </c>
    </row>
    <row r="26" spans="3:9" x14ac:dyDescent="0.45">
      <c r="C26" s="43">
        <v>18</v>
      </c>
      <c r="D26" s="44" t="s">
        <v>19</v>
      </c>
      <c r="E26" s="45">
        <f>VLOOKUP(C26,Data!$A$7:$W$86,21+'Gender  Attendance Differences'!$A$5)</f>
        <v>75.774964242199516</v>
      </c>
      <c r="F26" s="45">
        <f t="shared" si="0"/>
        <v>75.776764242199519</v>
      </c>
      <c r="G26" s="46">
        <f t="shared" si="1"/>
        <v>18</v>
      </c>
      <c r="H26" s="44" t="str">
        <f t="shared" si="2"/>
        <v>Darebin</v>
      </c>
      <c r="I26" s="45">
        <f t="shared" si="3"/>
        <v>75.774964242199516</v>
      </c>
    </row>
    <row r="27" spans="3:9" x14ac:dyDescent="0.45">
      <c r="C27" s="43">
        <v>19</v>
      </c>
      <c r="D27" s="44" t="s">
        <v>20</v>
      </c>
      <c r="E27" s="45">
        <f>VLOOKUP(C27,Data!$A$7:$W$86,21+'Gender  Attendance Differences'!$A$5)</f>
        <v>27.494659749771134</v>
      </c>
      <c r="F27" s="45">
        <f t="shared" si="0"/>
        <v>27.496559749771134</v>
      </c>
      <c r="G27" s="46">
        <f t="shared" si="1"/>
        <v>76</v>
      </c>
      <c r="H27" s="44" t="str">
        <f t="shared" si="2"/>
        <v>Kingston</v>
      </c>
      <c r="I27" s="45">
        <f t="shared" si="3"/>
        <v>75.660922083678756</v>
      </c>
    </row>
    <row r="28" spans="3:9" x14ac:dyDescent="0.45">
      <c r="C28" s="43">
        <v>20</v>
      </c>
      <c r="D28" s="44" t="s">
        <v>21</v>
      </c>
      <c r="E28" s="45">
        <f>VLOOKUP(C28,Data!$A$7:$W$86,21+'Gender  Attendance Differences'!$A$5)</f>
        <v>59.122838974977441</v>
      </c>
      <c r="F28" s="45">
        <f t="shared" si="0"/>
        <v>59.124838974977443</v>
      </c>
      <c r="G28" s="46">
        <f t="shared" si="1"/>
        <v>38</v>
      </c>
      <c r="H28" s="44" t="str">
        <f t="shared" si="2"/>
        <v>Banyule</v>
      </c>
      <c r="I28" s="45">
        <f t="shared" si="3"/>
        <v>74.111078848032093</v>
      </c>
    </row>
    <row r="29" spans="3:9" x14ac:dyDescent="0.45">
      <c r="C29" s="43">
        <v>21</v>
      </c>
      <c r="D29" s="44" t="s">
        <v>22</v>
      </c>
      <c r="E29" s="45">
        <f>VLOOKUP(C29,Data!$A$7:$W$86,21+'Gender  Attendance Differences'!$A$5)</f>
        <v>37.465644438015332</v>
      </c>
      <c r="F29" s="45">
        <f t="shared" si="0"/>
        <v>37.46774443801533</v>
      </c>
      <c r="G29" s="46">
        <f t="shared" si="1"/>
        <v>66</v>
      </c>
      <c r="H29" s="44" t="str">
        <f t="shared" si="2"/>
        <v>Moreland</v>
      </c>
      <c r="I29" s="45">
        <f t="shared" si="3"/>
        <v>73.02659574908283</v>
      </c>
    </row>
    <row r="30" spans="3:9" x14ac:dyDescent="0.45">
      <c r="C30" s="43">
        <v>22</v>
      </c>
      <c r="D30" s="44" t="s">
        <v>23</v>
      </c>
      <c r="E30" s="45">
        <f>VLOOKUP(C30,Data!$A$7:$W$86,21+'Gender  Attendance Differences'!$A$5)</f>
        <v>86.222059094849669</v>
      </c>
      <c r="F30" s="45">
        <f t="shared" si="0"/>
        <v>86.224259094849671</v>
      </c>
      <c r="G30" s="46">
        <f t="shared" si="1"/>
        <v>7</v>
      </c>
      <c r="H30" s="44" t="str">
        <f t="shared" si="2"/>
        <v>Casey</v>
      </c>
      <c r="I30" s="45">
        <f t="shared" si="3"/>
        <v>71.893914393024431</v>
      </c>
    </row>
    <row r="31" spans="3:9" x14ac:dyDescent="0.45">
      <c r="C31" s="43">
        <v>23</v>
      </c>
      <c r="D31" s="44" t="s">
        <v>24</v>
      </c>
      <c r="E31" s="45">
        <f>VLOOKUP(C31,Data!$A$7:$W$86,21+'Gender  Attendance Differences'!$A$5)</f>
        <v>33.380480905233377</v>
      </c>
      <c r="F31" s="45">
        <f t="shared" si="0"/>
        <v>33.382780905233375</v>
      </c>
      <c r="G31" s="46">
        <f t="shared" si="1"/>
        <v>72</v>
      </c>
      <c r="H31" s="44" t="str">
        <f t="shared" si="2"/>
        <v>Maroondah</v>
      </c>
      <c r="I31" s="45">
        <f t="shared" si="3"/>
        <v>71.872802978572722</v>
      </c>
    </row>
    <row r="32" spans="3:9" x14ac:dyDescent="0.45">
      <c r="C32" s="43">
        <v>24</v>
      </c>
      <c r="D32" s="44" t="s">
        <v>25</v>
      </c>
      <c r="E32" s="45">
        <f>VLOOKUP(C32,Data!$A$7:$W$86,21+'Gender  Attendance Differences'!$A$5)</f>
        <v>56.99233054653493</v>
      </c>
      <c r="F32" s="45">
        <f t="shared" si="0"/>
        <v>56.994730546534932</v>
      </c>
      <c r="G32" s="46">
        <f t="shared" si="1"/>
        <v>40</v>
      </c>
      <c r="H32" s="44" t="str">
        <f t="shared" si="2"/>
        <v>Wyndham</v>
      </c>
      <c r="I32" s="45">
        <f t="shared" si="3"/>
        <v>70.444013908869437</v>
      </c>
    </row>
    <row r="33" spans="3:9" x14ac:dyDescent="0.45">
      <c r="C33" s="43">
        <v>25</v>
      </c>
      <c r="D33" s="44" t="s">
        <v>26</v>
      </c>
      <c r="E33" s="45">
        <f>VLOOKUP(C33,Data!$A$7:$W$86,21+'Gender  Attendance Differences'!$A$5)</f>
        <v>56.272482857214797</v>
      </c>
      <c r="F33" s="45">
        <f t="shared" si="0"/>
        <v>56.274982857214795</v>
      </c>
      <c r="G33" s="46">
        <f t="shared" si="1"/>
        <v>41</v>
      </c>
      <c r="H33" s="44" t="str">
        <f t="shared" si="2"/>
        <v>Brimbank</v>
      </c>
      <c r="I33" s="45">
        <f t="shared" si="3"/>
        <v>70.217938938859319</v>
      </c>
    </row>
    <row r="34" spans="3:9" x14ac:dyDescent="0.45">
      <c r="C34" s="43">
        <v>26</v>
      </c>
      <c r="D34" s="44" t="s">
        <v>27</v>
      </c>
      <c r="E34" s="45">
        <f>VLOOKUP(C34,Data!$A$7:$W$86,21+'Gender  Attendance Differences'!$A$5)</f>
        <v>78.440475961470966</v>
      </c>
      <c r="F34" s="45">
        <f t="shared" si="0"/>
        <v>78.443075961470967</v>
      </c>
      <c r="G34" s="46">
        <f t="shared" si="1"/>
        <v>15</v>
      </c>
      <c r="H34" s="44" t="str">
        <f t="shared" si="2"/>
        <v>Nillumbik</v>
      </c>
      <c r="I34" s="45">
        <f t="shared" si="3"/>
        <v>68.74887028129703</v>
      </c>
    </row>
    <row r="35" spans="3:9" x14ac:dyDescent="0.45">
      <c r="C35" s="43">
        <v>27</v>
      </c>
      <c r="D35" s="44" t="s">
        <v>28</v>
      </c>
      <c r="E35" s="45">
        <f>VLOOKUP(C35,Data!$A$7:$W$86,21+'Gender  Attendance Differences'!$A$5)</f>
        <v>66.980240912123051</v>
      </c>
      <c r="F35" s="45">
        <f t="shared" si="0"/>
        <v>66.982940912123055</v>
      </c>
      <c r="G35" s="46">
        <f t="shared" si="1"/>
        <v>30</v>
      </c>
      <c r="H35" s="44" t="str">
        <f t="shared" si="2"/>
        <v>Whittlesea</v>
      </c>
      <c r="I35" s="45">
        <f t="shared" si="3"/>
        <v>68.425536035662674</v>
      </c>
    </row>
    <row r="36" spans="3:9" x14ac:dyDescent="0.45">
      <c r="C36" s="43">
        <v>28</v>
      </c>
      <c r="D36" s="44" t="s">
        <v>29</v>
      </c>
      <c r="E36" s="45">
        <f>VLOOKUP(C36,Data!$A$7:$W$86,21+'Gender  Attendance Differences'!$A$5)</f>
        <v>43.348802596961228</v>
      </c>
      <c r="F36" s="45">
        <f t="shared" si="0"/>
        <v>43.351602596961229</v>
      </c>
      <c r="G36" s="46">
        <f t="shared" si="1"/>
        <v>61</v>
      </c>
      <c r="H36" s="44" t="str">
        <f t="shared" si="2"/>
        <v>Hume</v>
      </c>
      <c r="I36" s="45">
        <f t="shared" si="3"/>
        <v>68.138642497094949</v>
      </c>
    </row>
    <row r="37" spans="3:9" x14ac:dyDescent="0.45">
      <c r="C37" s="43">
        <v>29</v>
      </c>
      <c r="D37" s="44" t="s">
        <v>30</v>
      </c>
      <c r="E37" s="45">
        <f>VLOOKUP(C37,Data!$A$7:$W$86,21+'Gender  Attendance Differences'!$A$5)</f>
        <v>41.904075009015514</v>
      </c>
      <c r="F37" s="45">
        <f t="shared" si="0"/>
        <v>41.906975009015511</v>
      </c>
      <c r="G37" s="46">
        <f t="shared" si="1"/>
        <v>62</v>
      </c>
      <c r="H37" s="44" t="str">
        <f t="shared" si="2"/>
        <v>Melton</v>
      </c>
      <c r="I37" s="45">
        <f t="shared" si="3"/>
        <v>67.467521994104345</v>
      </c>
    </row>
    <row r="38" spans="3:9" x14ac:dyDescent="0.45">
      <c r="C38" s="43">
        <v>30</v>
      </c>
      <c r="D38" s="44" t="s">
        <v>31</v>
      </c>
      <c r="E38" s="45">
        <f>VLOOKUP(C38,Data!$A$7:$W$86,21+'Gender  Attendance Differences'!$A$5)</f>
        <v>39.086687306501553</v>
      </c>
      <c r="F38" s="45">
        <f t="shared" si="0"/>
        <v>39.089687306501553</v>
      </c>
      <c r="G38" s="46">
        <f t="shared" si="1"/>
        <v>63</v>
      </c>
      <c r="H38" s="44" t="str">
        <f t="shared" si="2"/>
        <v>Greater Geelong</v>
      </c>
      <c r="I38" s="45">
        <f t="shared" si="3"/>
        <v>66.980240912123051</v>
      </c>
    </row>
    <row r="39" spans="3:9" x14ac:dyDescent="0.45">
      <c r="C39" s="43">
        <v>31</v>
      </c>
      <c r="D39" s="44" t="s">
        <v>32</v>
      </c>
      <c r="E39" s="45">
        <f>VLOOKUP(C39,Data!$A$7:$W$86,21+'Gender  Attendance Differences'!$A$5)</f>
        <v>76.692064469793991</v>
      </c>
      <c r="F39" s="45">
        <f t="shared" si="0"/>
        <v>76.695164469793994</v>
      </c>
      <c r="G39" s="46">
        <f t="shared" si="1"/>
        <v>17</v>
      </c>
      <c r="H39" s="44" t="str">
        <f t="shared" si="2"/>
        <v>Cardinia</v>
      </c>
      <c r="I39" s="45">
        <f t="shared" si="3"/>
        <v>65.699496950437791</v>
      </c>
    </row>
    <row r="40" spans="3:9" x14ac:dyDescent="0.45">
      <c r="C40" s="43">
        <v>32</v>
      </c>
      <c r="D40" s="44" t="s">
        <v>33</v>
      </c>
      <c r="E40" s="45">
        <f>VLOOKUP(C40,Data!$A$7:$W$86,21+'Gender  Attendance Differences'!$A$5)</f>
        <v>52.839541141481384</v>
      </c>
      <c r="F40" s="45">
        <f t="shared" si="0"/>
        <v>52.842741141481383</v>
      </c>
      <c r="G40" s="46">
        <f t="shared" si="1"/>
        <v>43</v>
      </c>
      <c r="H40" s="44" t="str">
        <f t="shared" si="2"/>
        <v>Latrobe</v>
      </c>
      <c r="I40" s="45">
        <f t="shared" si="3"/>
        <v>63.465557897745541</v>
      </c>
    </row>
    <row r="41" spans="3:9" x14ac:dyDescent="0.45">
      <c r="C41" s="43">
        <v>33</v>
      </c>
      <c r="D41" s="44" t="s">
        <v>34</v>
      </c>
      <c r="E41" s="45">
        <f>VLOOKUP(C41,Data!$A$7:$W$86,21+'Gender  Attendance Differences'!$A$5)</f>
        <v>68.138642497094949</v>
      </c>
      <c r="F41" s="45">
        <f t="shared" si="0"/>
        <v>68.141942497094945</v>
      </c>
      <c r="G41" s="46">
        <f t="shared" si="1"/>
        <v>28</v>
      </c>
      <c r="H41" s="44" t="str">
        <f t="shared" si="2"/>
        <v>Yarra Ranges</v>
      </c>
      <c r="I41" s="45">
        <f t="shared" si="3"/>
        <v>63.416179644593342</v>
      </c>
    </row>
    <row r="42" spans="3:9" x14ac:dyDescent="0.45">
      <c r="C42" s="43">
        <v>34</v>
      </c>
      <c r="D42" s="44" t="s">
        <v>35</v>
      </c>
      <c r="E42" s="45">
        <f>VLOOKUP(C42,Data!$A$7:$W$86,21+'Gender  Attendance Differences'!$A$5)</f>
        <v>36.707988980716252</v>
      </c>
      <c r="F42" s="45">
        <f t="shared" si="0"/>
        <v>36.711388980716251</v>
      </c>
      <c r="G42" s="46">
        <f t="shared" si="1"/>
        <v>67</v>
      </c>
      <c r="H42" s="44" t="str">
        <f t="shared" si="2"/>
        <v>Macedon Ranges</v>
      </c>
      <c r="I42" s="45">
        <f t="shared" si="3"/>
        <v>63.395069299644305</v>
      </c>
    </row>
    <row r="43" spans="3:9" x14ac:dyDescent="0.45">
      <c r="C43" s="43">
        <v>35</v>
      </c>
      <c r="D43" s="44" t="s">
        <v>80</v>
      </c>
      <c r="E43" s="45">
        <f>VLOOKUP(C43,Data!$A$7:$W$86,21+'Gender  Attendance Differences'!$A$5)</f>
        <v>75.660922083678756</v>
      </c>
      <c r="F43" s="45">
        <f t="shared" si="0"/>
        <v>75.664422083678758</v>
      </c>
      <c r="G43" s="46">
        <f t="shared" si="1"/>
        <v>19</v>
      </c>
      <c r="H43" s="44" t="str">
        <f t="shared" si="2"/>
        <v>Alpine</v>
      </c>
      <c r="I43" s="45">
        <f t="shared" si="3"/>
        <v>62.395169406239525</v>
      </c>
    </row>
    <row r="44" spans="3:9" x14ac:dyDescent="0.45">
      <c r="C44" s="43">
        <v>36</v>
      </c>
      <c r="D44" s="44" t="s">
        <v>36</v>
      </c>
      <c r="E44" s="45">
        <f>VLOOKUP(C44,Data!$A$7:$W$86,21+'Gender  Attendance Differences'!$A$5)</f>
        <v>77.491263449400336</v>
      </c>
      <c r="F44" s="45">
        <f t="shared" si="0"/>
        <v>77.494863449400341</v>
      </c>
      <c r="G44" s="46">
        <f t="shared" si="1"/>
        <v>16</v>
      </c>
      <c r="H44" s="44" t="str">
        <f t="shared" si="2"/>
        <v>Ballarat</v>
      </c>
      <c r="I44" s="45">
        <f t="shared" si="3"/>
        <v>62.22272141938717</v>
      </c>
    </row>
    <row r="45" spans="3:9" x14ac:dyDescent="0.45">
      <c r="C45" s="43">
        <v>37</v>
      </c>
      <c r="D45" s="44" t="s">
        <v>81</v>
      </c>
      <c r="E45" s="45">
        <f>VLOOKUP(C45,Data!$A$7:$W$86,21+'Gender  Attendance Differences'!$A$5)</f>
        <v>63.465557897745541</v>
      </c>
      <c r="F45" s="45">
        <f t="shared" si="0"/>
        <v>63.469257897745543</v>
      </c>
      <c r="G45" s="46">
        <f t="shared" si="1"/>
        <v>32</v>
      </c>
      <c r="H45" s="44" t="str">
        <f t="shared" si="2"/>
        <v>Surf Coast</v>
      </c>
      <c r="I45" s="45">
        <f t="shared" si="3"/>
        <v>59.828806723637086</v>
      </c>
    </row>
    <row r="46" spans="3:9" x14ac:dyDescent="0.45">
      <c r="C46" s="43">
        <v>38</v>
      </c>
      <c r="D46" s="44" t="s">
        <v>37</v>
      </c>
      <c r="E46" s="45">
        <f>VLOOKUP(C46,Data!$A$7:$W$86,21+'Gender  Attendance Differences'!$A$5)</f>
        <v>37.479838709677423</v>
      </c>
      <c r="F46" s="45">
        <f t="shared" si="0"/>
        <v>37.483638709677422</v>
      </c>
      <c r="G46" s="46">
        <f t="shared" si="1"/>
        <v>65</v>
      </c>
      <c r="H46" s="44" t="str">
        <f t="shared" si="2"/>
        <v>Frankston</v>
      </c>
      <c r="I46" s="45">
        <f t="shared" si="3"/>
        <v>59.122838974977441</v>
      </c>
    </row>
    <row r="47" spans="3:9" x14ac:dyDescent="0.45">
      <c r="C47" s="43">
        <v>39</v>
      </c>
      <c r="D47" s="44" t="s">
        <v>38</v>
      </c>
      <c r="E47" s="45">
        <f>VLOOKUP(C47,Data!$A$7:$W$86,21+'Gender  Attendance Differences'!$A$5)</f>
        <v>63.395069299644305</v>
      </c>
      <c r="F47" s="45">
        <f t="shared" si="0"/>
        <v>63.398969299644307</v>
      </c>
      <c r="G47" s="46">
        <f t="shared" si="1"/>
        <v>34</v>
      </c>
      <c r="H47" s="44" t="str">
        <f t="shared" si="2"/>
        <v>Mornington Peninsula</v>
      </c>
      <c r="I47" s="45">
        <f t="shared" si="3"/>
        <v>58.465970029196214</v>
      </c>
    </row>
    <row r="48" spans="3:9" x14ac:dyDescent="0.45">
      <c r="C48" s="43">
        <v>40</v>
      </c>
      <c r="D48" s="44" t="s">
        <v>39</v>
      </c>
      <c r="E48" s="45">
        <f>VLOOKUP(C48,Data!$A$7:$W$86,21+'Gender  Attendance Differences'!$A$5)</f>
        <v>83.199867929010338</v>
      </c>
      <c r="F48" s="45">
        <f t="shared" si="0"/>
        <v>83.203867929010343</v>
      </c>
      <c r="G48" s="46">
        <f t="shared" si="1"/>
        <v>13</v>
      </c>
      <c r="H48" s="44" t="str">
        <f t="shared" si="2"/>
        <v>Golden Plains</v>
      </c>
      <c r="I48" s="45">
        <f t="shared" si="3"/>
        <v>56.99233054653493</v>
      </c>
    </row>
    <row r="49" spans="3:9" x14ac:dyDescent="0.45">
      <c r="C49" s="43">
        <v>41</v>
      </c>
      <c r="D49" s="44" t="s">
        <v>40</v>
      </c>
      <c r="E49" s="45">
        <f>VLOOKUP(C49,Data!$A$7:$W$86,21+'Gender  Attendance Differences'!$A$5)</f>
        <v>49.494949494949488</v>
      </c>
      <c r="F49" s="45">
        <f t="shared" si="0"/>
        <v>49.499049494949489</v>
      </c>
      <c r="G49" s="46">
        <f t="shared" si="1"/>
        <v>51</v>
      </c>
      <c r="H49" s="44" t="str">
        <f t="shared" si="2"/>
        <v>Greater Bendigo</v>
      </c>
      <c r="I49" s="45">
        <f t="shared" si="3"/>
        <v>56.272482857214797</v>
      </c>
    </row>
    <row r="50" spans="3:9" x14ac:dyDescent="0.45">
      <c r="C50" s="43">
        <v>42</v>
      </c>
      <c r="D50" s="44" t="s">
        <v>41</v>
      </c>
      <c r="E50" s="45">
        <f>VLOOKUP(C50,Data!$A$7:$W$86,21+'Gender  Attendance Differences'!$A$5)</f>
        <v>85.907403859434936</v>
      </c>
      <c r="F50" s="45">
        <f t="shared" si="0"/>
        <v>85.911603859434933</v>
      </c>
      <c r="G50" s="46">
        <f t="shared" si="1"/>
        <v>8</v>
      </c>
      <c r="H50" s="44" t="str">
        <f t="shared" si="2"/>
        <v>Northern Grampians</v>
      </c>
      <c r="I50" s="45">
        <f t="shared" si="3"/>
        <v>55.289355650366488</v>
      </c>
    </row>
    <row r="51" spans="3:9" x14ac:dyDescent="0.45">
      <c r="C51" s="43">
        <v>43</v>
      </c>
      <c r="D51" s="44" t="s">
        <v>42</v>
      </c>
      <c r="E51" s="45">
        <f>VLOOKUP(C51,Data!$A$7:$W$86,21+'Gender  Attendance Differences'!$A$5)</f>
        <v>71.872802978572722</v>
      </c>
      <c r="F51" s="45">
        <f t="shared" si="0"/>
        <v>71.877102978572722</v>
      </c>
      <c r="G51" s="46">
        <f t="shared" si="1"/>
        <v>23</v>
      </c>
      <c r="H51" s="44" t="str">
        <f t="shared" si="2"/>
        <v>Horsham</v>
      </c>
      <c r="I51" s="45">
        <f t="shared" si="3"/>
        <v>52.839541141481384</v>
      </c>
    </row>
    <row r="52" spans="3:9" x14ac:dyDescent="0.45">
      <c r="C52" s="43">
        <v>44</v>
      </c>
      <c r="D52" s="44" t="s">
        <v>43</v>
      </c>
      <c r="E52" s="45">
        <f>VLOOKUP(C52,Data!$A$7:$W$86,21+'Gender  Attendance Differences'!$A$5)</f>
        <v>94.428333908201196</v>
      </c>
      <c r="F52" s="45">
        <f t="shared" si="0"/>
        <v>94.4327339082012</v>
      </c>
      <c r="G52" s="46">
        <f t="shared" si="1"/>
        <v>2</v>
      </c>
      <c r="H52" s="44" t="str">
        <f t="shared" si="2"/>
        <v>Mount Alexander</v>
      </c>
      <c r="I52" s="45">
        <f t="shared" si="3"/>
        <v>52.073872237359964</v>
      </c>
    </row>
    <row r="53" spans="3:9" x14ac:dyDescent="0.45">
      <c r="C53" s="43">
        <v>45</v>
      </c>
      <c r="D53" s="44" t="s">
        <v>44</v>
      </c>
      <c r="E53" s="45">
        <f>VLOOKUP(C53,Data!$A$7:$W$86,21+'Gender  Attendance Differences'!$A$5)</f>
        <v>67.467521994104345</v>
      </c>
      <c r="F53" s="45">
        <f t="shared" si="0"/>
        <v>67.472021994104338</v>
      </c>
      <c r="G53" s="46">
        <f t="shared" si="1"/>
        <v>29</v>
      </c>
      <c r="H53" s="44" t="str">
        <f t="shared" si="2"/>
        <v>Southern Grampians</v>
      </c>
      <c r="I53" s="45">
        <f t="shared" si="3"/>
        <v>52.071135430916563</v>
      </c>
    </row>
    <row r="54" spans="3:9" x14ac:dyDescent="0.45">
      <c r="C54" s="43">
        <v>46</v>
      </c>
      <c r="D54" s="44" t="s">
        <v>45</v>
      </c>
      <c r="E54" s="45">
        <f>VLOOKUP(C54,Data!$A$7:$W$86,21+'Gender  Attendance Differences'!$A$5)</f>
        <v>45.365092171960782</v>
      </c>
      <c r="F54" s="45">
        <f t="shared" si="0"/>
        <v>45.369692171960786</v>
      </c>
      <c r="G54" s="46">
        <f t="shared" si="1"/>
        <v>57</v>
      </c>
      <c r="H54" s="44" t="str">
        <f t="shared" si="2"/>
        <v>Bass Coast</v>
      </c>
      <c r="I54" s="45">
        <f t="shared" si="3"/>
        <v>52.04937679769894</v>
      </c>
    </row>
    <row r="55" spans="3:9" x14ac:dyDescent="0.45">
      <c r="C55" s="43">
        <v>47</v>
      </c>
      <c r="D55" s="44" t="s">
        <v>46</v>
      </c>
      <c r="E55" s="45">
        <f>VLOOKUP(C55,Data!$A$7:$W$86,21+'Gender  Attendance Differences'!$A$5)</f>
        <v>48.629411152152215</v>
      </c>
      <c r="F55" s="45">
        <f t="shared" si="0"/>
        <v>48.634111152152215</v>
      </c>
      <c r="G55" s="46">
        <f t="shared" si="1"/>
        <v>52</v>
      </c>
      <c r="H55" s="44" t="str">
        <f t="shared" si="2"/>
        <v>Moorabool</v>
      </c>
      <c r="I55" s="45">
        <f t="shared" si="3"/>
        <v>50.909327774882762</v>
      </c>
    </row>
    <row r="56" spans="3:9" x14ac:dyDescent="0.45">
      <c r="C56" s="43">
        <v>48</v>
      </c>
      <c r="D56" s="44" t="s">
        <v>47</v>
      </c>
      <c r="E56" s="45">
        <f>VLOOKUP(C56,Data!$A$7:$W$86,21+'Gender  Attendance Differences'!$A$5)</f>
        <v>50.470148408292737</v>
      </c>
      <c r="F56" s="45">
        <f t="shared" si="0"/>
        <v>50.47494840829274</v>
      </c>
      <c r="G56" s="46">
        <f t="shared" si="1"/>
        <v>49</v>
      </c>
      <c r="H56" s="44" t="str">
        <f t="shared" si="2"/>
        <v>Murrindindi</v>
      </c>
      <c r="I56" s="45">
        <f t="shared" si="3"/>
        <v>50.724637681159415</v>
      </c>
    </row>
    <row r="57" spans="3:9" x14ac:dyDescent="0.45">
      <c r="C57" s="43">
        <v>49</v>
      </c>
      <c r="D57" s="44" t="s">
        <v>48</v>
      </c>
      <c r="E57" s="45">
        <f>VLOOKUP(C57,Data!$A$7:$W$86,21+'Gender  Attendance Differences'!$A$5)</f>
        <v>87.17350359075914</v>
      </c>
      <c r="F57" s="45">
        <f t="shared" si="0"/>
        <v>87.178403590759146</v>
      </c>
      <c r="G57" s="46">
        <f t="shared" si="1"/>
        <v>5</v>
      </c>
      <c r="H57" s="44" t="str">
        <f t="shared" si="2"/>
        <v>Moira</v>
      </c>
      <c r="I57" s="45">
        <f t="shared" si="3"/>
        <v>50.470148408292737</v>
      </c>
    </row>
    <row r="58" spans="3:9" x14ac:dyDescent="0.45">
      <c r="C58" s="43">
        <v>50</v>
      </c>
      <c r="D58" s="44" t="s">
        <v>49</v>
      </c>
      <c r="E58" s="45">
        <f>VLOOKUP(C58,Data!$A$7:$W$86,21+'Gender  Attendance Differences'!$A$5)</f>
        <v>79.722174868026769</v>
      </c>
      <c r="F58" s="45">
        <f t="shared" si="0"/>
        <v>79.727174868026765</v>
      </c>
      <c r="G58" s="46">
        <f t="shared" si="1"/>
        <v>14</v>
      </c>
      <c r="H58" s="44" t="str">
        <f t="shared" si="2"/>
        <v>Baw Baw</v>
      </c>
      <c r="I58" s="45">
        <f t="shared" si="3"/>
        <v>50.018721823655397</v>
      </c>
    </row>
    <row r="59" spans="3:9" x14ac:dyDescent="0.45">
      <c r="C59" s="43">
        <v>51</v>
      </c>
      <c r="D59" s="44" t="s">
        <v>50</v>
      </c>
      <c r="E59" s="45">
        <f>VLOOKUP(C59,Data!$A$7:$W$86,21+'Gender  Attendance Differences'!$A$5)</f>
        <v>50.909327774882762</v>
      </c>
      <c r="F59" s="45">
        <f t="shared" si="0"/>
        <v>50.914427774882761</v>
      </c>
      <c r="G59" s="46">
        <f t="shared" si="1"/>
        <v>47</v>
      </c>
      <c r="H59" s="44" t="str">
        <f t="shared" si="2"/>
        <v>Mansfield</v>
      </c>
      <c r="I59" s="45">
        <f t="shared" si="3"/>
        <v>49.494949494949488</v>
      </c>
    </row>
    <row r="60" spans="3:9" x14ac:dyDescent="0.45">
      <c r="C60" s="43">
        <v>52</v>
      </c>
      <c r="D60" s="44" t="s">
        <v>51</v>
      </c>
      <c r="E60" s="45">
        <f>VLOOKUP(C60,Data!$A$7:$W$86,21+'Gender  Attendance Differences'!$A$5)</f>
        <v>73.02659574908283</v>
      </c>
      <c r="F60" s="45">
        <f t="shared" si="0"/>
        <v>73.031795749082832</v>
      </c>
      <c r="G60" s="46">
        <f t="shared" si="1"/>
        <v>21</v>
      </c>
      <c r="H60" s="44" t="str">
        <f t="shared" si="2"/>
        <v>Mitchell</v>
      </c>
      <c r="I60" s="45">
        <f t="shared" si="3"/>
        <v>48.629411152152215</v>
      </c>
    </row>
    <row r="61" spans="3:9" x14ac:dyDescent="0.45">
      <c r="C61" s="43">
        <v>53</v>
      </c>
      <c r="D61" s="44" t="s">
        <v>52</v>
      </c>
      <c r="E61" s="45">
        <f>VLOOKUP(C61,Data!$A$7:$W$86,21+'Gender  Attendance Differences'!$A$5)</f>
        <v>58.465970029196214</v>
      </c>
      <c r="F61" s="45">
        <f t="shared" si="0"/>
        <v>58.471270029196212</v>
      </c>
      <c r="G61" s="46">
        <f t="shared" si="1"/>
        <v>39</v>
      </c>
      <c r="H61" s="44" t="str">
        <f t="shared" si="2"/>
        <v>Warrnambool</v>
      </c>
      <c r="I61" s="45">
        <f t="shared" si="3"/>
        <v>47.724115883234859</v>
      </c>
    </row>
    <row r="62" spans="3:9" x14ac:dyDescent="0.45">
      <c r="C62" s="43">
        <v>54</v>
      </c>
      <c r="D62" s="44" t="s">
        <v>53</v>
      </c>
      <c r="E62" s="45">
        <f>VLOOKUP(C62,Data!$A$7:$W$86,21+'Gender  Attendance Differences'!$A$5)</f>
        <v>52.073872237359964</v>
      </c>
      <c r="F62" s="45">
        <f t="shared" si="0"/>
        <v>52.079272237359966</v>
      </c>
      <c r="G62" s="46">
        <f t="shared" si="1"/>
        <v>44</v>
      </c>
      <c r="H62" s="44" t="str">
        <f t="shared" si="2"/>
        <v>Yarriambiack</v>
      </c>
      <c r="I62" s="45">
        <f t="shared" si="3"/>
        <v>46.989051094890513</v>
      </c>
    </row>
    <row r="63" spans="3:9" x14ac:dyDescent="0.45">
      <c r="C63" s="43">
        <v>55</v>
      </c>
      <c r="D63" s="44" t="s">
        <v>54</v>
      </c>
      <c r="E63" s="45">
        <f>VLOOKUP(C63,Data!$A$7:$W$86,21+'Gender  Attendance Differences'!$A$5)</f>
        <v>35.742690058479532</v>
      </c>
      <c r="F63" s="45">
        <f t="shared" si="0"/>
        <v>35.74819005847953</v>
      </c>
      <c r="G63" s="46">
        <f t="shared" si="1"/>
        <v>68</v>
      </c>
      <c r="H63" s="44" t="str">
        <f t="shared" si="2"/>
        <v>West Wimmera</v>
      </c>
      <c r="I63" s="45">
        <f t="shared" si="3"/>
        <v>46.949602122015918</v>
      </c>
    </row>
    <row r="64" spans="3:9" x14ac:dyDescent="0.45">
      <c r="C64" s="43">
        <v>56</v>
      </c>
      <c r="D64" s="44" t="s">
        <v>55</v>
      </c>
      <c r="E64" s="45">
        <f>VLOOKUP(C64,Data!$A$7:$W$86,21+'Gender  Attendance Differences'!$A$5)</f>
        <v>50.724637681159415</v>
      </c>
      <c r="F64" s="45">
        <f t="shared" si="0"/>
        <v>50.730237681159416</v>
      </c>
      <c r="G64" s="46">
        <f t="shared" si="1"/>
        <v>48</v>
      </c>
      <c r="H64" s="44" t="str">
        <f t="shared" si="2"/>
        <v>Swan Hill</v>
      </c>
      <c r="I64" s="45">
        <f t="shared" si="3"/>
        <v>46.860810074468716</v>
      </c>
    </row>
    <row r="65" spans="3:9" x14ac:dyDescent="0.45">
      <c r="C65" s="43">
        <v>57</v>
      </c>
      <c r="D65" s="44" t="s">
        <v>56</v>
      </c>
      <c r="E65" s="45">
        <f>VLOOKUP(C65,Data!$A$7:$W$86,21+'Gender  Attendance Differences'!$A$5)</f>
        <v>68.74887028129703</v>
      </c>
      <c r="F65" s="45">
        <f t="shared" si="0"/>
        <v>68.754570281297035</v>
      </c>
      <c r="G65" s="46">
        <f t="shared" si="1"/>
        <v>26</v>
      </c>
      <c r="H65" s="44" t="str">
        <f t="shared" si="2"/>
        <v>Mildura</v>
      </c>
      <c r="I65" s="45">
        <f t="shared" si="3"/>
        <v>45.365092171960782</v>
      </c>
    </row>
    <row r="66" spans="3:9" x14ac:dyDescent="0.45">
      <c r="C66" s="43">
        <v>58</v>
      </c>
      <c r="D66" s="44" t="s">
        <v>57</v>
      </c>
      <c r="E66" s="45">
        <f>VLOOKUP(C66,Data!$A$7:$W$86,21+'Gender  Attendance Differences'!$A$5)</f>
        <v>55.289355650366488</v>
      </c>
      <c r="F66" s="45">
        <f t="shared" si="0"/>
        <v>55.295155650366489</v>
      </c>
      <c r="G66" s="46">
        <f t="shared" si="1"/>
        <v>42</v>
      </c>
      <c r="H66" s="44" t="str">
        <f t="shared" si="2"/>
        <v>Wangaratta</v>
      </c>
      <c r="I66" s="45">
        <f t="shared" si="3"/>
        <v>45.326650338896172</v>
      </c>
    </row>
    <row r="67" spans="3:9" x14ac:dyDescent="0.45">
      <c r="C67" s="43">
        <v>59</v>
      </c>
      <c r="D67" s="44" t="s">
        <v>58</v>
      </c>
      <c r="E67" s="45">
        <f>VLOOKUP(C67,Data!$A$7:$W$86,21+'Gender  Attendance Differences'!$A$5)</f>
        <v>86.931183864023623</v>
      </c>
      <c r="F67" s="45">
        <f t="shared" si="0"/>
        <v>86.93708386402362</v>
      </c>
      <c r="G67" s="46">
        <f t="shared" si="1"/>
        <v>6</v>
      </c>
      <c r="H67" s="44" t="str">
        <f t="shared" si="2"/>
        <v>Campaspe</v>
      </c>
      <c r="I67" s="45">
        <f t="shared" si="3"/>
        <v>44.449116904962146</v>
      </c>
    </row>
    <row r="68" spans="3:9" x14ac:dyDescent="0.45">
      <c r="C68" s="43">
        <v>60</v>
      </c>
      <c r="D68" s="44" t="s">
        <v>59</v>
      </c>
      <c r="E68" s="45">
        <f>VLOOKUP(C68,Data!$A$7:$W$86,21+'Gender  Attendance Differences'!$A$5)</f>
        <v>44.267515923566883</v>
      </c>
      <c r="F68" s="45">
        <f t="shared" si="0"/>
        <v>44.273515923566883</v>
      </c>
      <c r="G68" s="46">
        <f t="shared" si="1"/>
        <v>60</v>
      </c>
      <c r="H68" s="44" t="str">
        <f t="shared" si="2"/>
        <v>Pyrenees</v>
      </c>
      <c r="I68" s="45">
        <f t="shared" si="3"/>
        <v>44.267515923566883</v>
      </c>
    </row>
    <row r="69" spans="3:9" x14ac:dyDescent="0.45">
      <c r="C69" s="43">
        <v>61</v>
      </c>
      <c r="D69" s="44" t="s">
        <v>60</v>
      </c>
      <c r="E69" s="45">
        <f>VLOOKUP(C69,Data!$A$7:$W$86,21+'Gender  Attendance Differences'!$A$5)</f>
        <v>88.461538461538467</v>
      </c>
      <c r="F69" s="45">
        <f t="shared" si="0"/>
        <v>88.467638461538471</v>
      </c>
      <c r="G69" s="46">
        <f t="shared" si="1"/>
        <v>4</v>
      </c>
      <c r="H69" s="44" t="str">
        <f t="shared" si="2"/>
        <v>Greater Shepparton</v>
      </c>
      <c r="I69" s="45">
        <f t="shared" si="3"/>
        <v>43.348802596961228</v>
      </c>
    </row>
    <row r="70" spans="3:9" x14ac:dyDescent="0.45">
      <c r="C70" s="43">
        <v>62</v>
      </c>
      <c r="D70" s="44" t="s">
        <v>61</v>
      </c>
      <c r="E70" s="45">
        <f>VLOOKUP(C70,Data!$A$7:$W$86,21+'Gender  Attendance Differences'!$A$5)</f>
        <v>33.685617103984441</v>
      </c>
      <c r="F70" s="45">
        <f t="shared" si="0"/>
        <v>33.691817103984441</v>
      </c>
      <c r="G70" s="46">
        <f t="shared" si="1"/>
        <v>71</v>
      </c>
      <c r="H70" s="44" t="str">
        <f t="shared" si="2"/>
        <v>Hepburn</v>
      </c>
      <c r="I70" s="45">
        <f t="shared" si="3"/>
        <v>41.904075009015514</v>
      </c>
    </row>
    <row r="71" spans="3:9" x14ac:dyDescent="0.45">
      <c r="C71" s="43">
        <v>63</v>
      </c>
      <c r="D71" s="44" t="s">
        <v>62</v>
      </c>
      <c r="E71" s="45">
        <f>VLOOKUP(C71,Data!$A$7:$W$86,21+'Gender  Attendance Differences'!$A$5)</f>
        <v>52.071135430916563</v>
      </c>
      <c r="F71" s="45">
        <f t="shared" si="0"/>
        <v>52.077435430916566</v>
      </c>
      <c r="G71" s="46">
        <f t="shared" si="1"/>
        <v>45</v>
      </c>
      <c r="H71" s="44" t="str">
        <f t="shared" si="2"/>
        <v>Hindmarsh</v>
      </c>
      <c r="I71" s="45">
        <f t="shared" si="3"/>
        <v>39.086687306501553</v>
      </c>
    </row>
    <row r="72" spans="3:9" x14ac:dyDescent="0.45">
      <c r="C72" s="43">
        <v>64</v>
      </c>
      <c r="D72" s="44" t="s">
        <v>63</v>
      </c>
      <c r="E72" s="45">
        <f>VLOOKUP(C72,Data!$A$7:$W$86,21+'Gender  Attendance Differences'!$A$5)</f>
        <v>95.874301648226094</v>
      </c>
      <c r="F72" s="45">
        <f t="shared" si="0"/>
        <v>95.880701648226093</v>
      </c>
      <c r="G72" s="46">
        <f t="shared" si="1"/>
        <v>1</v>
      </c>
      <c r="H72" s="44" t="str">
        <f t="shared" si="2"/>
        <v>Corangamite</v>
      </c>
      <c r="I72" s="45">
        <f t="shared" si="3"/>
        <v>38.082415340677279</v>
      </c>
    </row>
    <row r="73" spans="3:9" x14ac:dyDescent="0.45">
      <c r="C73" s="43">
        <v>65</v>
      </c>
      <c r="D73" s="44" t="s">
        <v>64</v>
      </c>
      <c r="E73" s="45">
        <f>VLOOKUP(C73,Data!$A$7:$W$86,21+'Gender  Attendance Differences'!$A$5)</f>
        <v>85.354838709677409</v>
      </c>
      <c r="F73" s="45">
        <f t="shared" si="0"/>
        <v>85.361338709677412</v>
      </c>
      <c r="G73" s="46">
        <f t="shared" si="1"/>
        <v>10</v>
      </c>
      <c r="H73" s="44" t="str">
        <f t="shared" si="2"/>
        <v>Loddon</v>
      </c>
      <c r="I73" s="45">
        <f t="shared" si="3"/>
        <v>37.479838709677423</v>
      </c>
    </row>
    <row r="74" spans="3:9" x14ac:dyDescent="0.45">
      <c r="C74" s="43">
        <v>66</v>
      </c>
      <c r="D74" s="44" t="s">
        <v>65</v>
      </c>
      <c r="E74" s="45">
        <f>VLOOKUP(C74,Data!$A$7:$W$86,21+'Gender  Attendance Differences'!$A$5)</f>
        <v>59.828806723637086</v>
      </c>
      <c r="F74" s="45">
        <f t="shared" ref="F74:F88" si="4">E74+0.0001*C74</f>
        <v>59.835406723637085</v>
      </c>
      <c r="G74" s="46">
        <f t="shared" ref="G74:G87" si="5">RANK(F74,F$9:F$87)</f>
        <v>37</v>
      </c>
      <c r="H74" s="44" t="str">
        <f t="shared" ref="H74:H87" si="6">VLOOKUP(MATCH(C74,G$9:G$87,0),$C$9:$E$87,2)</f>
        <v>Gannawarra</v>
      </c>
      <c r="I74" s="45">
        <f t="shared" ref="I74:I87" si="7">VLOOKUP(MATCH(C74,G$9:G$87,0),$C$9:$E$87,3)</f>
        <v>37.465644438015332</v>
      </c>
    </row>
    <row r="75" spans="3:9" x14ac:dyDescent="0.45">
      <c r="C75" s="43">
        <v>67</v>
      </c>
      <c r="D75" s="44" t="s">
        <v>66</v>
      </c>
      <c r="E75" s="45">
        <f>VLOOKUP(C75,Data!$A$7:$W$86,21+'Gender  Attendance Differences'!$A$5)</f>
        <v>46.860810074468716</v>
      </c>
      <c r="F75" s="45">
        <f t="shared" si="4"/>
        <v>46.867510074468719</v>
      </c>
      <c r="G75" s="46">
        <f t="shared" si="5"/>
        <v>56</v>
      </c>
      <c r="H75" s="44" t="str">
        <f t="shared" si="6"/>
        <v>Indigo</v>
      </c>
      <c r="I75" s="45">
        <f t="shared" si="7"/>
        <v>36.707988980716252</v>
      </c>
    </row>
    <row r="76" spans="3:9" x14ac:dyDescent="0.45">
      <c r="C76" s="43">
        <v>68</v>
      </c>
      <c r="D76" s="44" t="s">
        <v>67</v>
      </c>
      <c r="E76" s="45">
        <f>VLOOKUP(C76,Data!$A$7:$W$86,21+'Gender  Attendance Differences'!$A$5)</f>
        <v>27.057981388690049</v>
      </c>
      <c r="F76" s="45">
        <f t="shared" si="4"/>
        <v>27.064781388690047</v>
      </c>
      <c r="G76" s="46">
        <f t="shared" si="5"/>
        <v>77</v>
      </c>
      <c r="H76" s="44" t="str">
        <f t="shared" si="6"/>
        <v>Moyne</v>
      </c>
      <c r="I76" s="45">
        <f t="shared" si="7"/>
        <v>35.742690058479532</v>
      </c>
    </row>
    <row r="77" spans="3:9" x14ac:dyDescent="0.45">
      <c r="C77" s="43">
        <v>69</v>
      </c>
      <c r="D77" s="44" t="s">
        <v>68</v>
      </c>
      <c r="E77" s="45">
        <f>VLOOKUP(C77,Data!$A$7:$W$86,21+'Gender  Attendance Differences'!$A$5)</f>
        <v>45.326650338896172</v>
      </c>
      <c r="F77" s="45">
        <f t="shared" si="4"/>
        <v>45.333550338896174</v>
      </c>
      <c r="G77" s="46">
        <f t="shared" si="5"/>
        <v>58</v>
      </c>
      <c r="H77" s="44" t="str">
        <f t="shared" si="6"/>
        <v>Wellington</v>
      </c>
      <c r="I77" s="45">
        <f t="shared" si="7"/>
        <v>34.67699357473726</v>
      </c>
    </row>
    <row r="78" spans="3:9" x14ac:dyDescent="0.45">
      <c r="C78" s="43">
        <v>70</v>
      </c>
      <c r="D78" s="44" t="s">
        <v>69</v>
      </c>
      <c r="E78" s="45">
        <f>VLOOKUP(C78,Data!$A$7:$W$86,21+'Gender  Attendance Differences'!$A$5)</f>
        <v>47.724115883234859</v>
      </c>
      <c r="F78" s="45">
        <f t="shared" si="4"/>
        <v>47.731115883234857</v>
      </c>
      <c r="G78" s="46">
        <f t="shared" si="5"/>
        <v>53</v>
      </c>
      <c r="H78" s="44" t="str">
        <f t="shared" si="6"/>
        <v>Wodonga</v>
      </c>
      <c r="I78" s="45">
        <f t="shared" si="7"/>
        <v>33.95566643491064</v>
      </c>
    </row>
    <row r="79" spans="3:9" x14ac:dyDescent="0.45">
      <c r="C79" s="43">
        <v>71</v>
      </c>
      <c r="D79" s="44" t="s">
        <v>70</v>
      </c>
      <c r="E79" s="45">
        <f>VLOOKUP(C79,Data!$A$7:$W$86,21+'Gender  Attendance Differences'!$A$5)</f>
        <v>34.67699357473726</v>
      </c>
      <c r="F79" s="45">
        <f t="shared" si="4"/>
        <v>34.684093574737261</v>
      </c>
      <c r="G79" s="46">
        <f t="shared" si="5"/>
        <v>69</v>
      </c>
      <c r="H79" s="44" t="str">
        <f t="shared" si="6"/>
        <v>South Gippsland</v>
      </c>
      <c r="I79" s="45">
        <f t="shared" si="7"/>
        <v>33.685617103984441</v>
      </c>
    </row>
    <row r="80" spans="3:9" x14ac:dyDescent="0.45">
      <c r="C80" s="43">
        <v>72</v>
      </c>
      <c r="D80" s="44" t="s">
        <v>71</v>
      </c>
      <c r="E80" s="45">
        <f>VLOOKUP(C80,Data!$A$7:$W$86,21+'Gender  Attendance Differences'!$A$5)</f>
        <v>46.949602122015918</v>
      </c>
      <c r="F80" s="45">
        <f t="shared" si="4"/>
        <v>46.956802122015915</v>
      </c>
      <c r="G80" s="46">
        <f t="shared" si="5"/>
        <v>55</v>
      </c>
      <c r="H80" s="44" t="str">
        <f t="shared" si="6"/>
        <v>Glenelg</v>
      </c>
      <c r="I80" s="45">
        <f t="shared" si="7"/>
        <v>33.380480905233377</v>
      </c>
    </row>
    <row r="81" spans="3:9" x14ac:dyDescent="0.45">
      <c r="C81" s="43">
        <v>73</v>
      </c>
      <c r="D81" s="44" t="s">
        <v>72</v>
      </c>
      <c r="E81" s="45">
        <f>VLOOKUP(C81,Data!$A$7:$W$86,21+'Gender  Attendance Differences'!$A$5)</f>
        <v>84.651634745598756</v>
      </c>
      <c r="F81" s="45">
        <f t="shared" si="4"/>
        <v>84.658934745598756</v>
      </c>
      <c r="G81" s="46">
        <f t="shared" si="5"/>
        <v>11</v>
      </c>
      <c r="H81" s="44" t="str">
        <f t="shared" si="6"/>
        <v>Colac Otway</v>
      </c>
      <c r="I81" s="45">
        <f t="shared" si="7"/>
        <v>31.914498486452352</v>
      </c>
    </row>
    <row r="82" spans="3:9" x14ac:dyDescent="0.45">
      <c r="C82" s="43">
        <v>74</v>
      </c>
      <c r="D82" s="44" t="s">
        <v>73</v>
      </c>
      <c r="E82" s="45">
        <f>VLOOKUP(C82,Data!$A$7:$W$86,21+'Gender  Attendance Differences'!$A$5)</f>
        <v>68.425536035662674</v>
      </c>
      <c r="F82" s="45">
        <f t="shared" si="4"/>
        <v>68.432936035662678</v>
      </c>
      <c r="G82" s="46">
        <f t="shared" si="5"/>
        <v>27</v>
      </c>
      <c r="H82" s="44" t="str">
        <f t="shared" si="6"/>
        <v>Benalla</v>
      </c>
      <c r="I82" s="45">
        <f t="shared" si="7"/>
        <v>31.712050078247263</v>
      </c>
    </row>
    <row r="83" spans="3:9" x14ac:dyDescent="0.45">
      <c r="C83" s="43">
        <v>75</v>
      </c>
      <c r="D83" s="44" t="s">
        <v>74</v>
      </c>
      <c r="E83" s="45">
        <f>VLOOKUP(C83,Data!$A$7:$W$86,21+'Gender  Attendance Differences'!$A$5)</f>
        <v>33.95566643491064</v>
      </c>
      <c r="F83" s="45">
        <f t="shared" si="4"/>
        <v>33.96316643491064</v>
      </c>
      <c r="G83" s="46">
        <f t="shared" si="5"/>
        <v>70</v>
      </c>
      <c r="H83" s="44" t="str">
        <f t="shared" si="6"/>
        <v>Central Goldfields</v>
      </c>
      <c r="I83" s="45">
        <f t="shared" si="7"/>
        <v>29.661016949152547</v>
      </c>
    </row>
    <row r="84" spans="3:9" x14ac:dyDescent="0.45">
      <c r="C84" s="43">
        <v>76</v>
      </c>
      <c r="D84" s="44" t="s">
        <v>75</v>
      </c>
      <c r="E84" s="45">
        <f>VLOOKUP(C84,Data!$A$7:$W$86,21+'Gender  Attendance Differences'!$A$5)</f>
        <v>70.444013908869437</v>
      </c>
      <c r="F84" s="45">
        <f t="shared" si="4"/>
        <v>70.451613908869433</v>
      </c>
      <c r="G84" s="46">
        <f t="shared" si="5"/>
        <v>24</v>
      </c>
      <c r="H84" s="44" t="str">
        <f t="shared" si="6"/>
        <v>East Gippsland</v>
      </c>
      <c r="I84" s="45">
        <f t="shared" si="7"/>
        <v>27.494659749771134</v>
      </c>
    </row>
    <row r="85" spans="3:9" x14ac:dyDescent="0.45">
      <c r="C85" s="43">
        <v>77</v>
      </c>
      <c r="D85" s="44" t="s">
        <v>76</v>
      </c>
      <c r="E85" s="45">
        <f>VLOOKUP(C85,Data!$A$7:$W$86,21+'Gender  Attendance Differences'!$A$5)</f>
        <v>84.508725363221657</v>
      </c>
      <c r="F85" s="45">
        <f t="shared" si="4"/>
        <v>84.516425363221657</v>
      </c>
      <c r="G85" s="46">
        <f t="shared" si="5"/>
        <v>12</v>
      </c>
      <c r="H85" s="44" t="str">
        <f t="shared" si="6"/>
        <v>Towong</v>
      </c>
      <c r="I85" s="45">
        <f t="shared" si="7"/>
        <v>27.057981388690049</v>
      </c>
    </row>
    <row r="86" spans="3:9" x14ac:dyDescent="0.45">
      <c r="C86" s="43">
        <v>78</v>
      </c>
      <c r="D86" s="44" t="s">
        <v>77</v>
      </c>
      <c r="E86" s="45">
        <f>VLOOKUP(C86,Data!$A$7:$W$86,21+'Gender  Attendance Differences'!$A$5)</f>
        <v>63.416179644593342</v>
      </c>
      <c r="F86" s="45">
        <f t="shared" si="4"/>
        <v>63.423979644593345</v>
      </c>
      <c r="G86" s="46">
        <f t="shared" si="5"/>
        <v>33</v>
      </c>
      <c r="H86" s="44" t="str">
        <f t="shared" si="6"/>
        <v>Ararat</v>
      </c>
      <c r="I86" s="45">
        <f t="shared" si="7"/>
        <v>21.938455097341425</v>
      </c>
    </row>
    <row r="87" spans="3:9" x14ac:dyDescent="0.45">
      <c r="C87" s="43">
        <v>79</v>
      </c>
      <c r="D87" s="44" t="s">
        <v>78</v>
      </c>
      <c r="E87" s="45">
        <f>VLOOKUP(C87,Data!$A$7:$W$86,21+'Gender  Attendance Differences'!$A$5)</f>
        <v>46.989051094890513</v>
      </c>
      <c r="F87" s="45">
        <f t="shared" si="4"/>
        <v>46.996951094890512</v>
      </c>
      <c r="G87" s="46">
        <f t="shared" si="5"/>
        <v>54</v>
      </c>
      <c r="H87" s="44" t="str">
        <f t="shared" si="6"/>
        <v>Buloke</v>
      </c>
      <c r="I87" s="45">
        <f t="shared" si="7"/>
        <v>20.466058763931102</v>
      </c>
    </row>
    <row r="88" spans="3:9" x14ac:dyDescent="0.45">
      <c r="C88" s="43">
        <v>80</v>
      </c>
      <c r="D88" s="44" t="s">
        <v>2</v>
      </c>
      <c r="E88" s="45">
        <f>VLOOKUP(C88,Data!$A$7:$W$86,21+'Gender  Attendance Differences'!$A$5)</f>
        <v>74.659164774926154</v>
      </c>
      <c r="F88" s="45">
        <f t="shared" si="4"/>
        <v>74.66716477492615</v>
      </c>
      <c r="G88" s="47"/>
      <c r="H88" s="47"/>
      <c r="I88" s="47"/>
    </row>
  </sheetData>
  <sheetProtection sheet="1" objects="1" scenarios="1"/>
  <mergeCells count="2">
    <mergeCell ref="C7:K7"/>
    <mergeCell ref="D1:K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1</xdr:col>
                    <xdr:colOff>142875</xdr:colOff>
                    <xdr:row>4</xdr:row>
                    <xdr:rowOff>0</xdr:rowOff>
                  </from>
                  <to>
                    <xdr:col>7</xdr:col>
                    <xdr:colOff>323850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Education Attendance</vt:lpstr>
      <vt:lpstr>Gender  Attendance Differences</vt:lpstr>
      <vt:lpstr>'Education Attendance'!Print_Area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2022-11-12T05:35:13Z</dcterms:modified>
</cp:coreProperties>
</file>