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A48CFA52-2093-41F2-B26C-A422CC13CCEA}" xr6:coauthVersionLast="47" xr6:coauthVersionMax="47" xr10:uidLastSave="{00000000-0000-0000-0000-000000000000}"/>
  <bookViews>
    <workbookView showHorizontalScroll="0" showSheetTabs="0" xWindow="-110" yWindow="-110" windowWidth="38620" windowHeight="2110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<sst xmlns="http://schemas.openxmlformats.org/spreadsheetml/2006/main" count="468" uniqueCount="128">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</sst>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Professional, Scientific and Technical Services</c:v>
                </c:pt>
                <c:pt idx="1">
                  <c:v>Financial and Insurance Services</c:v>
                </c:pt>
                <c:pt idx="2">
                  <c:v>Public Administration and Safety</c:v>
                </c:pt>
                <c:pt idx="3">
                  <c:v>Health Care and Social Assistance</c:v>
                </c:pt>
                <c:pt idx="4">
                  <c:v>Education and Training</c:v>
                </c:pt>
                <c:pt idx="5">
                  <c:v>Accommodation and Food Services</c:v>
                </c:pt>
                <c:pt idx="6">
                  <c:v>Information Media and Telecommunications</c:v>
                </c:pt>
                <c:pt idx="7">
                  <c:v>Construction</c:v>
                </c:pt>
                <c:pt idx="8">
                  <c:v>Administrative and Support Services</c:v>
                </c:pt>
                <c:pt idx="9">
                  <c:v>Transport, Postal and Warehousing</c:v>
                </c:pt>
                <c:pt idx="10">
                  <c:v>Retail Trade</c:v>
                </c:pt>
                <c:pt idx="11">
                  <c:v>Arts and Recreation Services</c:v>
                </c:pt>
                <c:pt idx="12">
                  <c:v>Manufacturing</c:v>
                </c:pt>
                <c:pt idx="13">
                  <c:v>Electricity, Gas, Water and Waste Services</c:v>
                </c:pt>
                <c:pt idx="14">
                  <c:v>Other Services</c:v>
                </c:pt>
                <c:pt idx="15">
                  <c:v>Rental, Hiring and Real Estate Services</c:v>
                </c:pt>
                <c:pt idx="16">
                  <c:v>Wholesale Trade</c:v>
                </c:pt>
                <c:pt idx="17">
                  <c:v>Mining</c:v>
                </c:pt>
                <c:pt idx="18">
                  <c:v>Agriculture, Forestry and Fishing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100077</c:v>
                </c:pt>
                <c:pt idx="1">
                  <c:v>77762</c:v>
                </c:pt>
                <c:pt idx="2">
                  <c:v>55954</c:v>
                </c:pt>
                <c:pt idx="3">
                  <c:v>43539</c:v>
                </c:pt>
                <c:pt idx="4">
                  <c:v>30493</c:v>
                </c:pt>
                <c:pt idx="5">
                  <c:v>24195</c:v>
                </c:pt>
                <c:pt idx="6">
                  <c:v>19743</c:v>
                </c:pt>
                <c:pt idx="7">
                  <c:v>19153</c:v>
                </c:pt>
                <c:pt idx="8">
                  <c:v>18272</c:v>
                </c:pt>
                <c:pt idx="9">
                  <c:v>18270</c:v>
                </c:pt>
                <c:pt idx="10">
                  <c:v>17868</c:v>
                </c:pt>
                <c:pt idx="11">
                  <c:v>15193</c:v>
                </c:pt>
                <c:pt idx="12">
                  <c:v>11147</c:v>
                </c:pt>
                <c:pt idx="13">
                  <c:v>9876</c:v>
                </c:pt>
                <c:pt idx="14">
                  <c:v>9807</c:v>
                </c:pt>
                <c:pt idx="15">
                  <c:v>8194</c:v>
                </c:pt>
                <c:pt idx="16">
                  <c:v>6585</c:v>
                </c:pt>
                <c:pt idx="17">
                  <c:v>954</c:v>
                </c:pt>
                <c:pt idx="18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44" val="25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44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624</v>
      </c>
      <c r="D8" s="28">
        <f>C8/C$28*100</f>
        <v>0.12404481516527383</v>
      </c>
      <c r="E8" s="29">
        <f>C8/Data!CD5*100</f>
        <v>0.97840914436238768</v>
      </c>
      <c r="F8" s="30">
        <f>VLOOKUP($A8,Data!$A$29:$CE$49,$C$6+2)</f>
        <v>43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624</v>
      </c>
      <c r="N8" s="24">
        <f>M8+0.000001*L8</f>
        <v>624.000001</v>
      </c>
      <c r="O8" s="24">
        <f>RANK(N8,N$8:N$26)</f>
        <v>19</v>
      </c>
      <c r="P8" s="35" t="str">
        <f>VLOOKUP(MATCH(L8,O$8:O$26,0),$A$8:$C$26,2)</f>
        <v>Professional, Scientific and Technical Services</v>
      </c>
      <c r="Q8" s="36">
        <f>VLOOKUP(MATCH(L8,O$8:O$26,0),$A$8:$C$26,3)</f>
        <v>100077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954</v>
      </c>
      <c r="D9" s="38">
        <f t="shared" ref="D9:D27" si="0">C9/C$28*100</f>
        <v>0.18964543856998592</v>
      </c>
      <c r="E9" s="39">
        <f>C9/Data!CD6*100</f>
        <v>11.910112359550562</v>
      </c>
      <c r="F9" s="40">
        <f>VLOOKUP($A9,Data!$A$29:$CE$49,$C$6+2)</f>
        <v>2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954</v>
      </c>
      <c r="N9" s="24">
        <f t="shared" ref="N9:N26" si="3">M9+0.000001*L9</f>
        <v>954.00000199999999</v>
      </c>
      <c r="O9" s="24">
        <f t="shared" ref="O9:O26" si="4">RANK(N9,N$8:N$26)</f>
        <v>18</v>
      </c>
      <c r="P9" s="35" t="str">
        <f t="shared" ref="P9:P26" si="5">VLOOKUP(MATCH(L9,O$8:O$26,0),$A$8:$C$26,2)</f>
        <v>Financial and Insurance Services</v>
      </c>
      <c r="Q9" s="36">
        <f t="shared" ref="Q9:Q26" si="6">VLOOKUP(MATCH(L9,O$8:O$26,0),$A$8:$C$26,3)</f>
        <v>77762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11147</v>
      </c>
      <c r="D10" s="38">
        <f t="shared" si="0"/>
        <v>2.2159095427040176</v>
      </c>
      <c r="E10" s="39">
        <f>C10/Data!CD7*100</f>
        <v>5.0976823312052977</v>
      </c>
      <c r="F10" s="40">
        <f>VLOOKUP($A10,Data!$A$29:$CE$49,$C$6+2)</f>
        <v>4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11147</v>
      </c>
      <c r="N10" s="24">
        <f t="shared" si="3"/>
        <v>11147.000002999999</v>
      </c>
      <c r="O10" s="24">
        <f t="shared" si="4"/>
        <v>13</v>
      </c>
      <c r="P10" s="35" t="str">
        <f t="shared" si="5"/>
        <v>Public Administration and Safety</v>
      </c>
      <c r="Q10" s="36">
        <f t="shared" si="6"/>
        <v>55954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9876</v>
      </c>
      <c r="D11" s="38">
        <f t="shared" si="0"/>
        <v>1.9632477477119297</v>
      </c>
      <c r="E11" s="39">
        <f>C11/Data!CD8*100</f>
        <v>28.242157339357714</v>
      </c>
      <c r="F11" s="40">
        <f>VLOOKUP($A11,Data!$A$29:$CE$49,$C$6+2)</f>
        <v>1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9876</v>
      </c>
      <c r="N11" s="24">
        <f t="shared" si="3"/>
        <v>9876.0000039999995</v>
      </c>
      <c r="O11" s="24">
        <f t="shared" si="4"/>
        <v>14</v>
      </c>
      <c r="P11" s="35" t="str">
        <f t="shared" si="5"/>
        <v>Health Care and Social Assistance</v>
      </c>
      <c r="Q11" s="36">
        <f t="shared" si="6"/>
        <v>43539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19153</v>
      </c>
      <c r="D12" s="38">
        <f t="shared" si="0"/>
        <v>3.8074204244559122</v>
      </c>
      <c r="E12" s="39">
        <f>C12/Data!CD9*100</f>
        <v>7.8396620673000168</v>
      </c>
      <c r="F12" s="40">
        <f>VLOOKUP($A12,Data!$A$29:$CE$49,$C$6+2)</f>
        <v>1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19153</v>
      </c>
      <c r="N12" s="24">
        <f t="shared" si="3"/>
        <v>19153.000005000002</v>
      </c>
      <c r="O12" s="24">
        <f t="shared" si="4"/>
        <v>8</v>
      </c>
      <c r="P12" s="35" t="str">
        <f t="shared" si="5"/>
        <v>Education and Training</v>
      </c>
      <c r="Q12" s="36">
        <f t="shared" si="6"/>
        <v>30493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6585</v>
      </c>
      <c r="D13" s="38">
        <f t="shared" si="0"/>
        <v>1.3090306215758463</v>
      </c>
      <c r="E13" s="39">
        <f>C13/Data!CD10*100</f>
        <v>7.5110355761882488</v>
      </c>
      <c r="F13" s="40">
        <f>VLOOKUP($A13,Data!$A$29:$CE$49,$C$6+2)</f>
        <v>3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6585</v>
      </c>
      <c r="N13" s="24">
        <f t="shared" si="3"/>
        <v>6585.0000060000002</v>
      </c>
      <c r="O13" s="24">
        <f t="shared" si="4"/>
        <v>17</v>
      </c>
      <c r="P13" s="35" t="str">
        <f t="shared" si="5"/>
        <v>Accommodation and Food Services</v>
      </c>
      <c r="Q13" s="36">
        <f t="shared" si="6"/>
        <v>24195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17868</v>
      </c>
      <c r="D14" s="38">
        <f>C14/C$28*100</f>
        <v>3.5519755727133213</v>
      </c>
      <c r="E14" s="39">
        <f>C14/Data!CD11*100</f>
        <v>6.0669235862349966</v>
      </c>
      <c r="F14" s="40">
        <f>VLOOKUP($A14,Data!$A$29:$CE$49,$C$6+2)</f>
        <v>1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17868</v>
      </c>
      <c r="N14" s="24">
        <f t="shared" si="3"/>
        <v>17868.000006999999</v>
      </c>
      <c r="O14" s="24">
        <f t="shared" si="4"/>
        <v>11</v>
      </c>
      <c r="P14" s="35" t="str">
        <f t="shared" si="5"/>
        <v>Information Media and Telecommunications</v>
      </c>
      <c r="Q14" s="36">
        <f t="shared" si="6"/>
        <v>19743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24195</v>
      </c>
      <c r="D15" s="38">
        <f t="shared" si="0"/>
        <v>4.8097184341727566</v>
      </c>
      <c r="E15" s="39">
        <f>C15/Data!CD12*100</f>
        <v>12.543028367617785</v>
      </c>
      <c r="F15" s="40">
        <f>VLOOKUP($A15,Data!$A$29:$CE$49,$C$6+2)</f>
        <v>1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24195</v>
      </c>
      <c r="N15" s="24">
        <f t="shared" si="3"/>
        <v>24195.000007999999</v>
      </c>
      <c r="O15" s="24">
        <f t="shared" si="4"/>
        <v>6</v>
      </c>
      <c r="P15" s="35" t="str">
        <f t="shared" si="5"/>
        <v>Construction</v>
      </c>
      <c r="Q15" s="36">
        <f t="shared" si="6"/>
        <v>19153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18270</v>
      </c>
      <c r="D16" s="38">
        <f t="shared" si="0"/>
        <v>3.6318890594063338</v>
      </c>
      <c r="E16" s="39">
        <f>C16/Data!CD13*100</f>
        <v>13.137457934247992</v>
      </c>
      <c r="F16" s="40">
        <f>VLOOKUP($A16,Data!$A$29:$CE$49,$C$6+2)</f>
        <v>2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18270</v>
      </c>
      <c r="N16" s="24">
        <f t="shared" si="3"/>
        <v>18270.000008999999</v>
      </c>
      <c r="O16" s="24">
        <f t="shared" si="4"/>
        <v>10</v>
      </c>
      <c r="P16" s="35" t="str">
        <f t="shared" si="5"/>
        <v>Administrative and Support Services</v>
      </c>
      <c r="Q16" s="36">
        <f t="shared" si="6"/>
        <v>18272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19743</v>
      </c>
      <c r="D17" s="38">
        <f t="shared" si="0"/>
        <v>3.9247063875128219</v>
      </c>
      <c r="E17" s="39">
        <f>C17/Data!CD14*100</f>
        <v>41.408167117598943</v>
      </c>
      <c r="F17" s="40">
        <f>VLOOKUP($A17,Data!$A$29:$CE$49,$C$6+2)</f>
        <v>1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19743</v>
      </c>
      <c r="N17" s="24">
        <f t="shared" si="3"/>
        <v>19743.00001</v>
      </c>
      <c r="O17" s="24">
        <f t="shared" si="4"/>
        <v>7</v>
      </c>
      <c r="P17" s="35" t="str">
        <f t="shared" si="5"/>
        <v>Transport, Postal and Warehousing</v>
      </c>
      <c r="Q17" s="36">
        <f t="shared" si="6"/>
        <v>18270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77762</v>
      </c>
      <c r="D18" s="38">
        <f t="shared" si="0"/>
        <v>15.458289930900676</v>
      </c>
      <c r="E18" s="39">
        <f>C18/Data!CD15*100</f>
        <v>61.409313822268196</v>
      </c>
      <c r="F18" s="40">
        <f>VLOOKUP($A18,Data!$A$29:$CE$49,$C$6+2)</f>
        <v>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77762</v>
      </c>
      <c r="N18" s="24">
        <f t="shared" si="3"/>
        <v>77762.000010999996</v>
      </c>
      <c r="O18" s="24">
        <f t="shared" si="4"/>
        <v>2</v>
      </c>
      <c r="P18" s="35" t="str">
        <f t="shared" si="5"/>
        <v>Retail Trade</v>
      </c>
      <c r="Q18" s="36">
        <f t="shared" si="6"/>
        <v>17868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8194</v>
      </c>
      <c r="D19" s="38">
        <f t="shared" si="0"/>
        <v>1.6288833581157909</v>
      </c>
      <c r="E19" s="39">
        <f>C19/Data!CD16*100</f>
        <v>18.101886625723502</v>
      </c>
      <c r="F19" s="40">
        <f>VLOOKUP($A19,Data!$A$29:$CE$49,$C$6+2)</f>
        <v>1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8194</v>
      </c>
      <c r="N19" s="24">
        <f t="shared" si="3"/>
        <v>8194.0000120000004</v>
      </c>
      <c r="O19" s="24">
        <f t="shared" si="4"/>
        <v>16</v>
      </c>
      <c r="P19" s="35" t="str">
        <f t="shared" si="5"/>
        <v>Arts and Recreation Services</v>
      </c>
      <c r="Q19" s="36">
        <f t="shared" si="6"/>
        <v>15193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100077</v>
      </c>
      <c r="D20" s="38">
        <f t="shared" si="0"/>
        <v>19.894283601434466</v>
      </c>
      <c r="E20" s="39">
        <f>C20/Data!CD17*100</f>
        <v>38.665893943784411</v>
      </c>
      <c r="F20" s="40">
        <f>VLOOKUP($A20,Data!$A$29:$CE$49,$C$6+2)</f>
        <v>1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100077</v>
      </c>
      <c r="N20" s="24">
        <f t="shared" si="3"/>
        <v>100077.000013</v>
      </c>
      <c r="O20" s="24">
        <f t="shared" si="4"/>
        <v>1</v>
      </c>
      <c r="P20" s="35" t="str">
        <f t="shared" si="5"/>
        <v>Manufacturing</v>
      </c>
      <c r="Q20" s="36">
        <f t="shared" si="6"/>
        <v>11147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18272</v>
      </c>
      <c r="D21" s="38">
        <f t="shared" si="0"/>
        <v>3.6322866389421207</v>
      </c>
      <c r="E21" s="39">
        <f>C21/Data!CD18*100</f>
        <v>21.261097729837914</v>
      </c>
      <c r="F21" s="40">
        <f>VLOOKUP($A21,Data!$A$29:$CE$49,$C$6+2)</f>
        <v>1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18272</v>
      </c>
      <c r="N21" s="24">
        <f t="shared" si="3"/>
        <v>18272.000014000001</v>
      </c>
      <c r="O21" s="24">
        <f t="shared" si="4"/>
        <v>9</v>
      </c>
      <c r="P21" s="35" t="str">
        <f t="shared" si="5"/>
        <v>Electricity, Gas, Water and Waste Services</v>
      </c>
      <c r="Q21" s="36">
        <f t="shared" si="6"/>
        <v>9876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55954</v>
      </c>
      <c r="D22" s="38">
        <f t="shared" si="0"/>
        <v>11.123082672688671</v>
      </c>
      <c r="E22" s="39">
        <f>C22/Data!CD19*100</f>
        <v>32.089051505124132</v>
      </c>
      <c r="F22" s="40">
        <f>VLOOKUP($A22,Data!$A$29:$CE$49,$C$6+2)</f>
        <v>1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55954</v>
      </c>
      <c r="N22" s="24">
        <f t="shared" si="3"/>
        <v>55954.000014999998</v>
      </c>
      <c r="O22" s="24">
        <f t="shared" si="4"/>
        <v>3</v>
      </c>
      <c r="P22" s="35" t="str">
        <f t="shared" si="5"/>
        <v>Other Services</v>
      </c>
      <c r="Q22" s="36">
        <f t="shared" si="6"/>
        <v>9807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30493</v>
      </c>
      <c r="D23" s="38">
        <f t="shared" si="0"/>
        <v>6.0616963923632925</v>
      </c>
      <c r="E23" s="39">
        <f>C23/Data!CD20*100</f>
        <v>11.191159523477468</v>
      </c>
      <c r="F23" s="40">
        <f>VLOOKUP($A23,Data!$A$29:$CE$49,$C$6+2)</f>
        <v>1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30493</v>
      </c>
      <c r="N23" s="24">
        <f t="shared" si="3"/>
        <v>30493.000016000002</v>
      </c>
      <c r="O23" s="24">
        <f t="shared" si="4"/>
        <v>5</v>
      </c>
      <c r="P23" s="35" t="str">
        <f t="shared" si="5"/>
        <v>Rental, Hiring and Real Estate Services</v>
      </c>
      <c r="Q23" s="36">
        <f t="shared" si="6"/>
        <v>8194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43539</v>
      </c>
      <c r="D24" s="38">
        <f t="shared" si="0"/>
        <v>8.6551077042962437</v>
      </c>
      <c r="E24" s="39">
        <f>C24/Data!CD21*100</f>
        <v>10.075207108807332</v>
      </c>
      <c r="F24" s="40">
        <f>VLOOKUP($A24,Data!$A$29:$CE$49,$C$6+2)</f>
        <v>1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43539</v>
      </c>
      <c r="N24" s="24">
        <f t="shared" si="3"/>
        <v>43539.000016999998</v>
      </c>
      <c r="O24" s="24">
        <f t="shared" si="4"/>
        <v>4</v>
      </c>
      <c r="P24" s="35" t="str">
        <f t="shared" si="5"/>
        <v>Wholesale Trade</v>
      </c>
      <c r="Q24" s="36">
        <f t="shared" si="6"/>
        <v>6585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15193</v>
      </c>
      <c r="D25" s="38">
        <f t="shared" si="0"/>
        <v>3.020212943599367</v>
      </c>
      <c r="E25" s="39">
        <f>C25/Data!CD22*100</f>
        <v>28.925824385043025</v>
      </c>
      <c r="F25" s="40">
        <f>VLOOKUP($A25,Data!$A$29:$CE$49,$C$6+2)</f>
        <v>1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15193</v>
      </c>
      <c r="N25" s="24">
        <f t="shared" si="3"/>
        <v>15193.000018000001</v>
      </c>
      <c r="O25" s="24">
        <f t="shared" si="4"/>
        <v>12</v>
      </c>
      <c r="P25" s="35" t="str">
        <f t="shared" si="5"/>
        <v>Mining</v>
      </c>
      <c r="Q25" s="36">
        <f t="shared" si="6"/>
        <v>954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9807</v>
      </c>
      <c r="D26" s="38">
        <f t="shared" si="0"/>
        <v>1.9495312537273082</v>
      </c>
      <c r="E26" s="39">
        <f>C26/Data!CD23*100</f>
        <v>9.2731450400446302</v>
      </c>
      <c r="F26" s="40">
        <f>VLOOKUP($A26,Data!$A$29:$CE$49,$C$6+2)</f>
        <v>1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9807</v>
      </c>
      <c r="N26" s="24">
        <f t="shared" si="3"/>
        <v>9807.0000189999992</v>
      </c>
      <c r="O26" s="24">
        <f t="shared" si="4"/>
        <v>15</v>
      </c>
      <c r="P26" s="35" t="str">
        <f t="shared" si="5"/>
        <v>Agriculture, Forestry and Fishing</v>
      </c>
      <c r="Q26" s="36">
        <f t="shared" si="6"/>
        <v>624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15356</v>
      </c>
      <c r="D27" s="38">
        <f t="shared" si="0"/>
        <v>3.0526156757659373</v>
      </c>
      <c r="E27" s="39">
        <f>C27/Data!CD24*100</f>
        <v>11.113684393364792</v>
      </c>
      <c r="F27" s="40">
        <f>VLOOKUP($A27,Data!$A$29:$CE$49,$C$6+2)</f>
        <v>1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503044</v>
      </c>
      <c r="D28" s="45">
        <f>C28/C$28*100</f>
        <v>100</v>
      </c>
      <c r="E28" s="46">
        <f>C28/Data!CD25*100</f>
        <v>16.637000495428367</v>
      </c>
      <c r="F28" s="47">
        <f>VLOOKUP($A28,Data!$A$29:$CE$49,$C$6+2)</f>
        <v>1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Melbourne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2024-02-23T08:56:32Z</dcterms:modified>
</cp:coreProperties>
</file>