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7EE7F9F6-DBEE-489B-8C30-BCF3B3A0023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arly School Leaving" sheetId="3" r:id="rId1"/>
    <sheet name="template_rse" sheetId="1" state="hidden" r:id="rId2"/>
    <sheet name="format" sheetId="2" state="hidden" r:id="rId3"/>
  </sheets>
  <definedNames>
    <definedName name="_xlnm.Print_Area" localSheetId="0">'Early School Leaving'!$W$1:$AM$86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3" l="1"/>
  <c r="Q34" i="3"/>
  <c r="W6" i="3"/>
  <c r="Q10" i="3" l="1"/>
  <c r="R10" i="3"/>
  <c r="S10" i="3"/>
  <c r="T10" i="3"/>
  <c r="U10" i="3"/>
  <c r="AH10" i="3" s="1"/>
  <c r="AI10" i="3" s="1"/>
  <c r="V10" i="3"/>
  <c r="Q11" i="3"/>
  <c r="R11" i="3"/>
  <c r="S11" i="3"/>
  <c r="T11" i="3"/>
  <c r="U11" i="3"/>
  <c r="AH11" i="3" s="1"/>
  <c r="AI11" i="3" s="1"/>
  <c r="V11" i="3"/>
  <c r="Q12" i="3"/>
  <c r="R12" i="3"/>
  <c r="S12" i="3"/>
  <c r="T12" i="3"/>
  <c r="U12" i="3"/>
  <c r="AH12" i="3" s="1"/>
  <c r="AI12" i="3" s="1"/>
  <c r="V12" i="3"/>
  <c r="Q13" i="3"/>
  <c r="R13" i="3"/>
  <c r="S13" i="3"/>
  <c r="T13" i="3"/>
  <c r="U13" i="3"/>
  <c r="AH13" i="3" s="1"/>
  <c r="AI13" i="3" s="1"/>
  <c r="V13" i="3"/>
  <c r="Q14" i="3"/>
  <c r="R14" i="3"/>
  <c r="S14" i="3"/>
  <c r="T14" i="3"/>
  <c r="U14" i="3"/>
  <c r="AH14" i="3" s="1"/>
  <c r="AI14" i="3" s="1"/>
  <c r="V14" i="3"/>
  <c r="Q15" i="3"/>
  <c r="R15" i="3"/>
  <c r="S15" i="3"/>
  <c r="T15" i="3"/>
  <c r="U15" i="3"/>
  <c r="AH15" i="3" s="1"/>
  <c r="AI15" i="3" s="1"/>
  <c r="V15" i="3"/>
  <c r="Q16" i="3"/>
  <c r="R16" i="3"/>
  <c r="S16" i="3"/>
  <c r="T16" i="3"/>
  <c r="U16" i="3"/>
  <c r="AH16" i="3" s="1"/>
  <c r="AI16" i="3" s="1"/>
  <c r="V16" i="3"/>
  <c r="Q17" i="3"/>
  <c r="R17" i="3"/>
  <c r="S17" i="3"/>
  <c r="T17" i="3"/>
  <c r="U17" i="3"/>
  <c r="AH17" i="3" s="1"/>
  <c r="AI17" i="3" s="1"/>
  <c r="V17" i="3"/>
  <c r="Q18" i="3"/>
  <c r="R18" i="3"/>
  <c r="S18" i="3"/>
  <c r="T18" i="3"/>
  <c r="U18" i="3"/>
  <c r="AH18" i="3" s="1"/>
  <c r="AI18" i="3" s="1"/>
  <c r="V18" i="3"/>
  <c r="Q19" i="3"/>
  <c r="R19" i="3"/>
  <c r="S19" i="3"/>
  <c r="T19" i="3"/>
  <c r="U19" i="3"/>
  <c r="AH19" i="3" s="1"/>
  <c r="AI19" i="3" s="1"/>
  <c r="V19" i="3"/>
  <c r="Q20" i="3"/>
  <c r="R20" i="3"/>
  <c r="S20" i="3"/>
  <c r="T20" i="3"/>
  <c r="U20" i="3"/>
  <c r="AH20" i="3" s="1"/>
  <c r="AI20" i="3" s="1"/>
  <c r="V20" i="3"/>
  <c r="Q21" i="3"/>
  <c r="R21" i="3"/>
  <c r="S21" i="3"/>
  <c r="T21" i="3"/>
  <c r="U21" i="3"/>
  <c r="AH21" i="3" s="1"/>
  <c r="AI21" i="3" s="1"/>
  <c r="V21" i="3"/>
  <c r="Q22" i="3"/>
  <c r="R22" i="3"/>
  <c r="S22" i="3"/>
  <c r="T22" i="3"/>
  <c r="U22" i="3"/>
  <c r="AH22" i="3" s="1"/>
  <c r="AI22" i="3" s="1"/>
  <c r="V22" i="3"/>
  <c r="Q23" i="3"/>
  <c r="R23" i="3"/>
  <c r="S23" i="3"/>
  <c r="T23" i="3"/>
  <c r="U23" i="3"/>
  <c r="AH23" i="3" s="1"/>
  <c r="AI23" i="3" s="1"/>
  <c r="V23" i="3"/>
  <c r="Q24" i="3"/>
  <c r="R24" i="3"/>
  <c r="S24" i="3"/>
  <c r="T24" i="3"/>
  <c r="U24" i="3"/>
  <c r="AH24" i="3" s="1"/>
  <c r="AI24" i="3" s="1"/>
  <c r="V24" i="3"/>
  <c r="Q25" i="3"/>
  <c r="R25" i="3"/>
  <c r="S25" i="3"/>
  <c r="T25" i="3"/>
  <c r="U25" i="3"/>
  <c r="AH25" i="3" s="1"/>
  <c r="AI25" i="3" s="1"/>
  <c r="V25" i="3"/>
  <c r="Q26" i="3"/>
  <c r="R26" i="3"/>
  <c r="S26" i="3"/>
  <c r="T26" i="3"/>
  <c r="U26" i="3"/>
  <c r="AH26" i="3" s="1"/>
  <c r="AI26" i="3" s="1"/>
  <c r="V26" i="3"/>
  <c r="Q27" i="3"/>
  <c r="R27" i="3"/>
  <c r="S27" i="3"/>
  <c r="T27" i="3"/>
  <c r="U27" i="3"/>
  <c r="AH27" i="3" s="1"/>
  <c r="AI27" i="3" s="1"/>
  <c r="V27" i="3"/>
  <c r="Q28" i="3"/>
  <c r="R28" i="3"/>
  <c r="S28" i="3"/>
  <c r="T28" i="3"/>
  <c r="U28" i="3"/>
  <c r="AH28" i="3" s="1"/>
  <c r="AI28" i="3" s="1"/>
  <c r="V28" i="3"/>
  <c r="Q29" i="3"/>
  <c r="R29" i="3"/>
  <c r="S29" i="3"/>
  <c r="T29" i="3"/>
  <c r="U29" i="3"/>
  <c r="AH29" i="3" s="1"/>
  <c r="AI29" i="3" s="1"/>
  <c r="V29" i="3"/>
  <c r="Q30" i="3"/>
  <c r="R30" i="3"/>
  <c r="S30" i="3"/>
  <c r="T30" i="3"/>
  <c r="U30" i="3"/>
  <c r="AH30" i="3" s="1"/>
  <c r="AI30" i="3" s="1"/>
  <c r="V30" i="3"/>
  <c r="Q31" i="3"/>
  <c r="R31" i="3"/>
  <c r="S31" i="3"/>
  <c r="T31" i="3"/>
  <c r="U31" i="3"/>
  <c r="AH31" i="3" s="1"/>
  <c r="AI31" i="3" s="1"/>
  <c r="V31" i="3"/>
  <c r="Q32" i="3"/>
  <c r="R32" i="3"/>
  <c r="S32" i="3"/>
  <c r="T32" i="3"/>
  <c r="U32" i="3"/>
  <c r="AH32" i="3" s="1"/>
  <c r="AI32" i="3" s="1"/>
  <c r="V32" i="3"/>
  <c r="Q33" i="3"/>
  <c r="R33" i="3"/>
  <c r="S33" i="3"/>
  <c r="T33" i="3"/>
  <c r="U33" i="3"/>
  <c r="AH33" i="3" s="1"/>
  <c r="AI33" i="3" s="1"/>
  <c r="V33" i="3"/>
  <c r="Y9" i="3"/>
  <c r="R34" i="3"/>
  <c r="Z9" i="3" s="1"/>
  <c r="S34" i="3"/>
  <c r="Y10" i="3" s="1"/>
  <c r="T34" i="3"/>
  <c r="Z10" i="3" s="1"/>
  <c r="U34" i="3"/>
  <c r="AH34" i="3" s="1"/>
  <c r="AI34" i="3" s="1"/>
  <c r="V34" i="3"/>
  <c r="Z11" i="3" s="1"/>
  <c r="Q35" i="3"/>
  <c r="R35" i="3"/>
  <c r="S35" i="3"/>
  <c r="T35" i="3"/>
  <c r="U35" i="3"/>
  <c r="AH35" i="3" s="1"/>
  <c r="AI35" i="3" s="1"/>
  <c r="V35" i="3"/>
  <c r="Q36" i="3"/>
  <c r="R36" i="3"/>
  <c r="S36" i="3"/>
  <c r="T36" i="3"/>
  <c r="U36" i="3"/>
  <c r="AH36" i="3" s="1"/>
  <c r="AI36" i="3" s="1"/>
  <c r="V36" i="3"/>
  <c r="Q37" i="3"/>
  <c r="R37" i="3"/>
  <c r="S37" i="3"/>
  <c r="T37" i="3"/>
  <c r="U37" i="3"/>
  <c r="AH37" i="3" s="1"/>
  <c r="AI37" i="3" s="1"/>
  <c r="V37" i="3"/>
  <c r="Q38" i="3"/>
  <c r="R38" i="3"/>
  <c r="S38" i="3"/>
  <c r="T38" i="3"/>
  <c r="U38" i="3"/>
  <c r="AH38" i="3" s="1"/>
  <c r="AI38" i="3" s="1"/>
  <c r="V38" i="3"/>
  <c r="Q39" i="3"/>
  <c r="R39" i="3"/>
  <c r="S39" i="3"/>
  <c r="T39" i="3"/>
  <c r="U39" i="3"/>
  <c r="AH39" i="3" s="1"/>
  <c r="AI39" i="3" s="1"/>
  <c r="V39" i="3"/>
  <c r="Q40" i="3"/>
  <c r="R40" i="3"/>
  <c r="S40" i="3"/>
  <c r="T40" i="3"/>
  <c r="U40" i="3"/>
  <c r="AH40" i="3" s="1"/>
  <c r="AI40" i="3" s="1"/>
  <c r="V40" i="3"/>
  <c r="Q41" i="3"/>
  <c r="R41" i="3"/>
  <c r="S41" i="3"/>
  <c r="T41" i="3"/>
  <c r="U41" i="3"/>
  <c r="AH41" i="3" s="1"/>
  <c r="AI41" i="3" s="1"/>
  <c r="V41" i="3"/>
  <c r="Q42" i="3"/>
  <c r="R42" i="3"/>
  <c r="S42" i="3"/>
  <c r="T42" i="3"/>
  <c r="U42" i="3"/>
  <c r="AH42" i="3" s="1"/>
  <c r="AI42" i="3" s="1"/>
  <c r="V42" i="3"/>
  <c r="Q43" i="3"/>
  <c r="R43" i="3"/>
  <c r="S43" i="3"/>
  <c r="T43" i="3"/>
  <c r="U43" i="3"/>
  <c r="AH43" i="3" s="1"/>
  <c r="AI43" i="3" s="1"/>
  <c r="V43" i="3"/>
  <c r="Q44" i="3"/>
  <c r="R44" i="3"/>
  <c r="S44" i="3"/>
  <c r="T44" i="3"/>
  <c r="U44" i="3"/>
  <c r="AH44" i="3" s="1"/>
  <c r="AI44" i="3" s="1"/>
  <c r="V44" i="3"/>
  <c r="Q45" i="3"/>
  <c r="R45" i="3"/>
  <c r="S45" i="3"/>
  <c r="T45" i="3"/>
  <c r="U45" i="3"/>
  <c r="AH45" i="3" s="1"/>
  <c r="AI45" i="3" s="1"/>
  <c r="V45" i="3"/>
  <c r="Q46" i="3"/>
  <c r="R46" i="3"/>
  <c r="S46" i="3"/>
  <c r="T46" i="3"/>
  <c r="U46" i="3"/>
  <c r="AH46" i="3" s="1"/>
  <c r="AI46" i="3" s="1"/>
  <c r="V46" i="3"/>
  <c r="Q47" i="3"/>
  <c r="R47" i="3"/>
  <c r="S47" i="3"/>
  <c r="T47" i="3"/>
  <c r="U47" i="3"/>
  <c r="AH47" i="3" s="1"/>
  <c r="AI47" i="3" s="1"/>
  <c r="V47" i="3"/>
  <c r="Q48" i="3"/>
  <c r="R48" i="3"/>
  <c r="S48" i="3"/>
  <c r="T48" i="3"/>
  <c r="U48" i="3"/>
  <c r="AH48" i="3" s="1"/>
  <c r="AI48" i="3" s="1"/>
  <c r="V48" i="3"/>
  <c r="Q49" i="3"/>
  <c r="R49" i="3"/>
  <c r="S49" i="3"/>
  <c r="T49" i="3"/>
  <c r="U49" i="3"/>
  <c r="AH49" i="3" s="1"/>
  <c r="AI49" i="3" s="1"/>
  <c r="V49" i="3"/>
  <c r="Q50" i="3"/>
  <c r="R50" i="3"/>
  <c r="S50" i="3"/>
  <c r="T50" i="3"/>
  <c r="U50" i="3"/>
  <c r="AH50" i="3" s="1"/>
  <c r="AI50" i="3" s="1"/>
  <c r="V50" i="3"/>
  <c r="Q51" i="3"/>
  <c r="R51" i="3"/>
  <c r="S51" i="3"/>
  <c r="T51" i="3"/>
  <c r="U51" i="3"/>
  <c r="AH51" i="3" s="1"/>
  <c r="AI51" i="3" s="1"/>
  <c r="V51" i="3"/>
  <c r="Q52" i="3"/>
  <c r="R52" i="3"/>
  <c r="S52" i="3"/>
  <c r="T52" i="3"/>
  <c r="U52" i="3"/>
  <c r="AH52" i="3" s="1"/>
  <c r="AI52" i="3" s="1"/>
  <c r="V52" i="3"/>
  <c r="Q53" i="3"/>
  <c r="R53" i="3"/>
  <c r="S53" i="3"/>
  <c r="T53" i="3"/>
  <c r="U53" i="3"/>
  <c r="AH53" i="3" s="1"/>
  <c r="AI53" i="3" s="1"/>
  <c r="V53" i="3"/>
  <c r="Q54" i="3"/>
  <c r="R54" i="3"/>
  <c r="S54" i="3"/>
  <c r="T54" i="3"/>
  <c r="U54" i="3"/>
  <c r="AH54" i="3" s="1"/>
  <c r="AI54" i="3" s="1"/>
  <c r="V54" i="3"/>
  <c r="Q55" i="3"/>
  <c r="R55" i="3"/>
  <c r="S55" i="3"/>
  <c r="T55" i="3"/>
  <c r="U55" i="3"/>
  <c r="AH55" i="3" s="1"/>
  <c r="AI55" i="3" s="1"/>
  <c r="V55" i="3"/>
  <c r="Q56" i="3"/>
  <c r="R56" i="3"/>
  <c r="S56" i="3"/>
  <c r="T56" i="3"/>
  <c r="U56" i="3"/>
  <c r="AH56" i="3" s="1"/>
  <c r="AI56" i="3" s="1"/>
  <c r="V56" i="3"/>
  <c r="Q57" i="3"/>
  <c r="R57" i="3"/>
  <c r="S57" i="3"/>
  <c r="T57" i="3"/>
  <c r="U57" i="3"/>
  <c r="AH57" i="3" s="1"/>
  <c r="AI57" i="3" s="1"/>
  <c r="V57" i="3"/>
  <c r="Q58" i="3"/>
  <c r="R58" i="3"/>
  <c r="S58" i="3"/>
  <c r="T58" i="3"/>
  <c r="U58" i="3"/>
  <c r="AH58" i="3" s="1"/>
  <c r="AI58" i="3" s="1"/>
  <c r="V58" i="3"/>
  <c r="Q59" i="3"/>
  <c r="R59" i="3"/>
  <c r="S59" i="3"/>
  <c r="T59" i="3"/>
  <c r="U59" i="3"/>
  <c r="AH59" i="3" s="1"/>
  <c r="AI59" i="3" s="1"/>
  <c r="V59" i="3"/>
  <c r="Q60" i="3"/>
  <c r="R60" i="3"/>
  <c r="S60" i="3"/>
  <c r="T60" i="3"/>
  <c r="U60" i="3"/>
  <c r="AH60" i="3" s="1"/>
  <c r="AI60" i="3" s="1"/>
  <c r="V60" i="3"/>
  <c r="Q61" i="3"/>
  <c r="R61" i="3"/>
  <c r="S61" i="3"/>
  <c r="T61" i="3"/>
  <c r="U61" i="3"/>
  <c r="AH61" i="3" s="1"/>
  <c r="AI61" i="3" s="1"/>
  <c r="V61" i="3"/>
  <c r="Q62" i="3"/>
  <c r="R62" i="3"/>
  <c r="S62" i="3"/>
  <c r="T62" i="3"/>
  <c r="U62" i="3"/>
  <c r="AH62" i="3" s="1"/>
  <c r="AI62" i="3" s="1"/>
  <c r="V62" i="3"/>
  <c r="Q63" i="3"/>
  <c r="R63" i="3"/>
  <c r="S63" i="3"/>
  <c r="T63" i="3"/>
  <c r="U63" i="3"/>
  <c r="AH63" i="3" s="1"/>
  <c r="AI63" i="3" s="1"/>
  <c r="V63" i="3"/>
  <c r="Q64" i="3"/>
  <c r="R64" i="3"/>
  <c r="S64" i="3"/>
  <c r="T64" i="3"/>
  <c r="U64" i="3"/>
  <c r="AH64" i="3" s="1"/>
  <c r="AI64" i="3" s="1"/>
  <c r="V64" i="3"/>
  <c r="Q65" i="3"/>
  <c r="R65" i="3"/>
  <c r="S65" i="3"/>
  <c r="T65" i="3"/>
  <c r="U65" i="3"/>
  <c r="AH65" i="3" s="1"/>
  <c r="AI65" i="3" s="1"/>
  <c r="V65" i="3"/>
  <c r="Q66" i="3"/>
  <c r="R66" i="3"/>
  <c r="S66" i="3"/>
  <c r="T66" i="3"/>
  <c r="U66" i="3"/>
  <c r="AH66" i="3" s="1"/>
  <c r="AI66" i="3" s="1"/>
  <c r="V66" i="3"/>
  <c r="Q67" i="3"/>
  <c r="R67" i="3"/>
  <c r="S67" i="3"/>
  <c r="T67" i="3"/>
  <c r="U67" i="3"/>
  <c r="AH67" i="3" s="1"/>
  <c r="AI67" i="3" s="1"/>
  <c r="V67" i="3"/>
  <c r="Q68" i="3"/>
  <c r="R68" i="3"/>
  <c r="S68" i="3"/>
  <c r="T68" i="3"/>
  <c r="U68" i="3"/>
  <c r="AH68" i="3" s="1"/>
  <c r="AI68" i="3" s="1"/>
  <c r="V68" i="3"/>
  <c r="Q69" i="3"/>
  <c r="R69" i="3"/>
  <c r="S69" i="3"/>
  <c r="T69" i="3"/>
  <c r="U69" i="3"/>
  <c r="AH69" i="3" s="1"/>
  <c r="AI69" i="3" s="1"/>
  <c r="V69" i="3"/>
  <c r="Q70" i="3"/>
  <c r="R70" i="3"/>
  <c r="S70" i="3"/>
  <c r="T70" i="3"/>
  <c r="U70" i="3"/>
  <c r="AH70" i="3" s="1"/>
  <c r="AI70" i="3" s="1"/>
  <c r="V70" i="3"/>
  <c r="Q71" i="3"/>
  <c r="R71" i="3"/>
  <c r="S71" i="3"/>
  <c r="T71" i="3"/>
  <c r="U71" i="3"/>
  <c r="AH71" i="3" s="1"/>
  <c r="AI71" i="3" s="1"/>
  <c r="V71" i="3"/>
  <c r="Q72" i="3"/>
  <c r="R72" i="3"/>
  <c r="S72" i="3"/>
  <c r="T72" i="3"/>
  <c r="U72" i="3"/>
  <c r="AH72" i="3" s="1"/>
  <c r="AI72" i="3" s="1"/>
  <c r="V72" i="3"/>
  <c r="Q73" i="3"/>
  <c r="R73" i="3"/>
  <c r="S73" i="3"/>
  <c r="T73" i="3"/>
  <c r="U73" i="3"/>
  <c r="AH73" i="3" s="1"/>
  <c r="AI73" i="3" s="1"/>
  <c r="V73" i="3"/>
  <c r="Q74" i="3"/>
  <c r="R74" i="3"/>
  <c r="S74" i="3"/>
  <c r="T74" i="3"/>
  <c r="U74" i="3"/>
  <c r="AH74" i="3" s="1"/>
  <c r="AI74" i="3" s="1"/>
  <c r="V74" i="3"/>
  <c r="Q75" i="3"/>
  <c r="R75" i="3"/>
  <c r="S75" i="3"/>
  <c r="T75" i="3"/>
  <c r="U75" i="3"/>
  <c r="AH75" i="3" s="1"/>
  <c r="AI75" i="3" s="1"/>
  <c r="V75" i="3"/>
  <c r="Q76" i="3"/>
  <c r="R76" i="3"/>
  <c r="S76" i="3"/>
  <c r="T76" i="3"/>
  <c r="U76" i="3"/>
  <c r="AH76" i="3" s="1"/>
  <c r="AI76" i="3" s="1"/>
  <c r="V76" i="3"/>
  <c r="Q77" i="3"/>
  <c r="R77" i="3"/>
  <c r="S77" i="3"/>
  <c r="T77" i="3"/>
  <c r="U77" i="3"/>
  <c r="AH77" i="3" s="1"/>
  <c r="AI77" i="3" s="1"/>
  <c r="V77" i="3"/>
  <c r="Q78" i="3"/>
  <c r="R78" i="3"/>
  <c r="S78" i="3"/>
  <c r="T78" i="3"/>
  <c r="U78" i="3"/>
  <c r="AH78" i="3" s="1"/>
  <c r="AI78" i="3" s="1"/>
  <c r="V78" i="3"/>
  <c r="Q79" i="3"/>
  <c r="R79" i="3"/>
  <c r="S79" i="3"/>
  <c r="T79" i="3"/>
  <c r="U79" i="3"/>
  <c r="AH79" i="3" s="1"/>
  <c r="AI79" i="3" s="1"/>
  <c r="V79" i="3"/>
  <c r="Q80" i="3"/>
  <c r="R80" i="3"/>
  <c r="S80" i="3"/>
  <c r="T80" i="3"/>
  <c r="U80" i="3"/>
  <c r="AH80" i="3" s="1"/>
  <c r="AI80" i="3" s="1"/>
  <c r="AJ80" i="3" s="1"/>
  <c r="V80" i="3"/>
  <c r="Q81" i="3"/>
  <c r="R81" i="3"/>
  <c r="S81" i="3"/>
  <c r="T81" i="3"/>
  <c r="U81" i="3"/>
  <c r="AH81" i="3" s="1"/>
  <c r="AI81" i="3" s="1"/>
  <c r="V81" i="3"/>
  <c r="Q82" i="3"/>
  <c r="R82" i="3"/>
  <c r="S82" i="3"/>
  <c r="T82" i="3"/>
  <c r="U82" i="3"/>
  <c r="AH82" i="3" s="1"/>
  <c r="AI82" i="3" s="1"/>
  <c r="V82" i="3"/>
  <c r="Q83" i="3"/>
  <c r="R83" i="3"/>
  <c r="S83" i="3"/>
  <c r="T83" i="3"/>
  <c r="U83" i="3"/>
  <c r="AH83" i="3" s="1"/>
  <c r="AI83" i="3" s="1"/>
  <c r="V83" i="3"/>
  <c r="Q84" i="3"/>
  <c r="R84" i="3"/>
  <c r="S84" i="3"/>
  <c r="T84" i="3"/>
  <c r="U84" i="3"/>
  <c r="AH84" i="3" s="1"/>
  <c r="AI84" i="3" s="1"/>
  <c r="AJ84" i="3" s="1"/>
  <c r="V84" i="3"/>
  <c r="Q85" i="3"/>
  <c r="R85" i="3"/>
  <c r="S85" i="3"/>
  <c r="T85" i="3"/>
  <c r="U85" i="3"/>
  <c r="AH85" i="3" s="1"/>
  <c r="AI85" i="3" s="1"/>
  <c r="V85" i="3"/>
  <c r="Q86" i="3"/>
  <c r="R86" i="3"/>
  <c r="S86" i="3"/>
  <c r="T86" i="3"/>
  <c r="U86" i="3"/>
  <c r="AH86" i="3" s="1"/>
  <c r="AI86" i="3" s="1"/>
  <c r="V86" i="3"/>
  <c r="Q87" i="3"/>
  <c r="R87" i="3"/>
  <c r="S87" i="3"/>
  <c r="T87" i="3"/>
  <c r="U87" i="3"/>
  <c r="AH87" i="3" s="1"/>
  <c r="AI87" i="3" s="1"/>
  <c r="V87" i="3"/>
  <c r="Q88" i="3"/>
  <c r="R88" i="3"/>
  <c r="S88" i="3"/>
  <c r="T88" i="3"/>
  <c r="U88" i="3"/>
  <c r="V88" i="3"/>
  <c r="U9" i="3"/>
  <c r="AH9" i="3" s="1"/>
  <c r="AI9" i="3" s="1"/>
  <c r="V9" i="3"/>
  <c r="S9" i="3"/>
  <c r="T9" i="3"/>
  <c r="R9" i="3"/>
  <c r="Q9" i="3"/>
  <c r="AJ81" i="3" l="1"/>
  <c r="AJ77" i="3"/>
  <c r="AJ73" i="3"/>
  <c r="AJ69" i="3"/>
  <c r="AJ65" i="3"/>
  <c r="AJ61" i="3"/>
  <c r="AJ57" i="3"/>
  <c r="AJ53" i="3"/>
  <c r="AJ49" i="3"/>
  <c r="AJ45" i="3"/>
  <c r="AJ41" i="3"/>
  <c r="AJ37" i="3"/>
  <c r="AJ33" i="3"/>
  <c r="AJ29" i="3"/>
  <c r="AJ25" i="3"/>
  <c r="AJ21" i="3"/>
  <c r="AJ17" i="3"/>
  <c r="AJ13" i="3"/>
  <c r="AJ85" i="3"/>
  <c r="AJ86" i="3"/>
  <c r="AJ78" i="3"/>
  <c r="AJ70" i="3"/>
  <c r="AJ62" i="3"/>
  <c r="AJ58" i="3"/>
  <c r="AJ54" i="3"/>
  <c r="AJ46" i="3"/>
  <c r="AJ42" i="3"/>
  <c r="AJ38" i="3"/>
  <c r="AJ34" i="3"/>
  <c r="AJ30" i="3"/>
  <c r="AJ26" i="3"/>
  <c r="AJ18" i="3"/>
  <c r="AJ10" i="3"/>
  <c r="AJ74" i="3"/>
  <c r="AJ82" i="3"/>
  <c r="AJ87" i="3"/>
  <c r="AJ79" i="3"/>
  <c r="AJ71" i="3"/>
  <c r="AJ63" i="3"/>
  <c r="AJ51" i="3"/>
  <c r="AJ47" i="3"/>
  <c r="AJ31" i="3"/>
  <c r="AJ27" i="3"/>
  <c r="AJ23" i="3"/>
  <c r="AJ19" i="3"/>
  <c r="AJ15" i="3"/>
  <c r="AJ9" i="3"/>
  <c r="AJ83" i="3"/>
  <c r="AJ75" i="3"/>
  <c r="AJ67" i="3"/>
  <c r="AJ55" i="3"/>
  <c r="AJ39" i="3"/>
  <c r="AJ76" i="3"/>
  <c r="AJ72" i="3"/>
  <c r="AJ68" i="3"/>
  <c r="AJ64" i="3"/>
  <c r="AJ60" i="3"/>
  <c r="AJ56" i="3"/>
  <c r="AJ52" i="3"/>
  <c r="AJ48" i="3"/>
  <c r="AJ44" i="3"/>
  <c r="AJ40" i="3"/>
  <c r="AJ36" i="3"/>
  <c r="AJ32" i="3"/>
  <c r="AJ28" i="3"/>
  <c r="AJ24" i="3"/>
  <c r="AJ20" i="3"/>
  <c r="AJ16" i="3"/>
  <c r="AJ12" i="3"/>
  <c r="AJ14" i="3"/>
  <c r="AJ50" i="3"/>
  <c r="AJ35" i="3"/>
  <c r="AJ22" i="3"/>
  <c r="AJ66" i="3"/>
  <c r="AJ11" i="3"/>
  <c r="AJ43" i="3"/>
  <c r="AJ59" i="3"/>
  <c r="Y11" i="3"/>
  <c r="AL31" i="3" l="1"/>
  <c r="AL69" i="3"/>
  <c r="AK54" i="3"/>
  <c r="AL47" i="3"/>
  <c r="AK83" i="3"/>
  <c r="AL57" i="3"/>
  <c r="AK78" i="3"/>
  <c r="AK51" i="3"/>
  <c r="AL12" i="3"/>
  <c r="AL62" i="3"/>
  <c r="AL38" i="3"/>
  <c r="AK73" i="3"/>
  <c r="AL27" i="3"/>
  <c r="AL24" i="3"/>
  <c r="AK24" i="3"/>
  <c r="AK32" i="3"/>
  <c r="AL56" i="3"/>
  <c r="AK56" i="3"/>
  <c r="AL68" i="3"/>
  <c r="AK45" i="3"/>
  <c r="AK40" i="3"/>
  <c r="AL13" i="3"/>
  <c r="AK85" i="3"/>
  <c r="AL72" i="3"/>
  <c r="AL26" i="3"/>
  <c r="AK52" i="3"/>
  <c r="AL29" i="3"/>
  <c r="AK63" i="3"/>
  <c r="AL34" i="3"/>
  <c r="AL67" i="3"/>
  <c r="AK60" i="3"/>
  <c r="AK44" i="3"/>
  <c r="AL40" i="3"/>
  <c r="AK79" i="3"/>
  <c r="AK43" i="3"/>
  <c r="AK76" i="3"/>
  <c r="AL15" i="3"/>
  <c r="AL9" i="3"/>
  <c r="AK15" i="3"/>
  <c r="AL41" i="3"/>
  <c r="AK39" i="3"/>
  <c r="AK13" i="3"/>
  <c r="AL75" i="3"/>
  <c r="AL46" i="3"/>
  <c r="AK29" i="3"/>
  <c r="AL77" i="3"/>
  <c r="AK62" i="3"/>
  <c r="AL48" i="3"/>
  <c r="AK47" i="3"/>
  <c r="AL17" i="3"/>
  <c r="AK10" i="3"/>
  <c r="AL74" i="3"/>
  <c r="AK57" i="3"/>
  <c r="AK26" i="3"/>
  <c r="AK12" i="3"/>
  <c r="AL76" i="3"/>
  <c r="AK35" i="3"/>
  <c r="AK21" i="3"/>
  <c r="AL83" i="3"/>
  <c r="AK68" i="3"/>
  <c r="AL54" i="3"/>
  <c r="AK37" i="3"/>
  <c r="AK23" i="3"/>
  <c r="AL85" i="3"/>
  <c r="AK70" i="3"/>
  <c r="AL64" i="3"/>
  <c r="AK55" i="3"/>
  <c r="AL39" i="3"/>
  <c r="AK9" i="3"/>
  <c r="AK18" i="3"/>
  <c r="AL82" i="3"/>
  <c r="AK65" i="3"/>
  <c r="AL49" i="3"/>
  <c r="AK34" i="3"/>
  <c r="AK20" i="3"/>
  <c r="AL84" i="3"/>
  <c r="AL28" i="3"/>
  <c r="AK84" i="3"/>
  <c r="AL37" i="3"/>
  <c r="AL80" i="3"/>
  <c r="AL20" i="3"/>
  <c r="AK81" i="3"/>
  <c r="AL65" i="3"/>
  <c r="AK50" i="3"/>
  <c r="AL36" i="3"/>
  <c r="AL22" i="3"/>
  <c r="AL63" i="3"/>
  <c r="AK48" i="3"/>
  <c r="AL42" i="3"/>
  <c r="AK25" i="3"/>
  <c r="AK11" i="3"/>
  <c r="AL73" i="3"/>
  <c r="AK58" i="3"/>
  <c r="AL44" i="3"/>
  <c r="AK27" i="3"/>
  <c r="AL21" i="3"/>
  <c r="AK53" i="3"/>
  <c r="AK86" i="3"/>
  <c r="AK71" i="3"/>
  <c r="AK59" i="3"/>
  <c r="AK28" i="3"/>
  <c r="AL78" i="3"/>
  <c r="AK61" i="3"/>
  <c r="AL45" i="3"/>
  <c r="AK30" i="3"/>
  <c r="AK16" i="3"/>
  <c r="AL10" i="3"/>
  <c r="AK67" i="3"/>
  <c r="AL51" i="3"/>
  <c r="AK36" i="3"/>
  <c r="AK22" i="3"/>
  <c r="AL86" i="3"/>
  <c r="AK69" i="3"/>
  <c r="AL53" i="3"/>
  <c r="AK38" i="3"/>
  <c r="AL18" i="3"/>
  <c r="AK87" i="3"/>
  <c r="AL71" i="3"/>
  <c r="AK64" i="3"/>
  <c r="AL50" i="3"/>
  <c r="AK33" i="3"/>
  <c r="AK19" i="3"/>
  <c r="AL81" i="3"/>
  <c r="AK66" i="3"/>
  <c r="AL52" i="3"/>
  <c r="AK42" i="3"/>
  <c r="AL14" i="3"/>
  <c r="AL35" i="3"/>
  <c r="AL70" i="3"/>
  <c r="AL23" i="3"/>
  <c r="AL55" i="3"/>
  <c r="AL43" i="3"/>
  <c r="AK14" i="3"/>
  <c r="AK75" i="3"/>
  <c r="AL59" i="3"/>
  <c r="AL30" i="3"/>
  <c r="AL16" i="3"/>
  <c r="AK77" i="3"/>
  <c r="AL61" i="3"/>
  <c r="AK46" i="3"/>
  <c r="AL32" i="3"/>
  <c r="AK31" i="3"/>
  <c r="AK17" i="3"/>
  <c r="AL79" i="3"/>
  <c r="AK72" i="3"/>
  <c r="AL58" i="3"/>
  <c r="AK41" i="3"/>
  <c r="AL25" i="3"/>
  <c r="AL11" i="3"/>
  <c r="AK74" i="3"/>
  <c r="AL60" i="3"/>
  <c r="AL87" i="3"/>
  <c r="AK80" i="3"/>
  <c r="AL66" i="3"/>
  <c r="AK49" i="3"/>
  <c r="AL33" i="3"/>
  <c r="AL19" i="3"/>
  <c r="AK82" i="3"/>
</calcChain>
</file>

<file path=xl/sharedStrings.xml><?xml version="1.0" encoding="utf-8"?>
<sst xmlns="http://schemas.openxmlformats.org/spreadsheetml/2006/main" count="296" uniqueCount="109">
  <si>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</si>
  <si>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</si>
  <si>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</si>
  <si>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</si>
  <si>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</si>
  <si>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</si>
  <si>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</si>
  <si>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</si>
  <si>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</si>
  <si>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</si>
  <si>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</si>
  <si>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</si>
  <si>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</si>
  <si>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</si>
  <si>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25-54</t>
  </si>
  <si>
    <t>Male</t>
  </si>
  <si>
    <t>Female</t>
  </si>
  <si>
    <t>Total</t>
  </si>
  <si>
    <t>Year 11-12</t>
  </si>
  <si>
    <t>Less than year 11</t>
  </si>
  <si>
    <t>Disabled</t>
  </si>
  <si>
    <t>Not disabled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</si>
  <si>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</si>
  <si>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</si>
  <si>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</si>
  <si>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</si>
  <si>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</si>
  <si>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</si>
  <si>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</si>
  <si>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</si>
  <si>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</si>
  <si>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</si>
  <si>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</si>
  <si>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</si>
  <si>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</si>
  <si>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</si>
  <si>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</si>
  <si>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</si>
  <si>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</si>
  <si>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</si>
  <si>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</si>
  <si>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</si>
  <si>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</si>
  <si>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</si>
  <si>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</si>
  <si>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</si>
  <si>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</si>
  <si>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</si>
  <si>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</si>
  <si>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</si>
  <si>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</si>
  <si>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</si>
  <si>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</si>
  <si>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</si>
  <si>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</si>
  <si>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</si>
  <si>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</si>
  <si>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</si>
  <si>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</si>
  <si>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</si>
  <si>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</si>
  <si>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</si>
  <si>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</si>
  <si>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</si>
  <si>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</si>
  <si>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</si>
  <si>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</si>
  <si>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</si>
  <si>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</si>
  <si>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</si>
  <si>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</si>
  <si>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</si>
  <si>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</si>
  <si>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</si>
  <si>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</si>
  <si>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</si>
  <si>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</si>
  <si>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</si>
  <si>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</si>
  <si>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</si>
  <si>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</si>
  <si>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</si>
  <si>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</si>
  <si>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</si>
  <si>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</si>
  <si>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</si>
  <si>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</si>
  <si>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</si>
  <si>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</si>
  <si>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</si>
  <si>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</si>
  <si>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</si>
  <si>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</si>
  <si>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</si>
  <si>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</si>
  <si>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</si>
  <si>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</si>
  <si>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</si>
  <si>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</si>
  <si>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Queenscliffe</t>
  </si>
  <si>
    <t>Males</t>
  </si>
  <si>
    <t>Females</t>
  </si>
  <si>
    <t>Persons</t>
  </si>
  <si>
    <t>Not Disabled</t>
  </si>
  <si>
    <r>
      <t xml:space="preserve">Select municipality of interest, here  </t>
    </r>
    <r>
      <rPr>
        <sz val="11"/>
        <rFont val="Wingdings"/>
        <charset val="2"/>
      </rPr>
      <t>F</t>
    </r>
  </si>
  <si>
    <t>Yarriambiak</t>
  </si>
  <si>
    <t>Per cent of persons who left school early, by sex and disability status</t>
  </si>
  <si>
    <t>Early School Leaving, by Disability Status and Sex: Persons aged 25-64 years, Victorian Municipalities, 2021</t>
  </si>
  <si>
    <t>Persons aged 25-64 years, by sex, by whether has a disability requiring daily assistance with personal care, communications or mobility. From Census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</si>
</sst>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11"/>
      <name val="Wingdings"/>
      <charset val="2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6"/>
      <name val="Garamond"/>
      <family val="1"/>
    </font>
    <font>
      <sz val="12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13" fillId="7" borderId="0" xfId="2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3" fontId="16" fillId="0" borderId="0" xfId="0" applyNumberFormat="1" applyFont="1" applyBorder="1" applyAlignment="1" applyProtection="1">
      <alignment horizontal="center" vertical="center"/>
      <protection hidden="1"/>
    </xf>
    <xf numFmtId="3" fontId="11" fillId="0" borderId="0" xfId="0" applyNumberFormat="1" applyFont="1" applyAlignment="1" applyProtection="1">
      <alignment horizontal="center" vertical="center"/>
      <protection locked="0" hidden="1"/>
    </xf>
    <xf numFmtId="0" fontId="11" fillId="7" borderId="0" xfId="0" applyFont="1" applyFill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3" fontId="11" fillId="5" borderId="5" xfId="1" applyNumberFormat="1" applyFont="1" applyFill="1" applyBorder="1" applyAlignment="1" applyProtection="1">
      <alignment vertical="center"/>
      <protection hidden="1"/>
    </xf>
    <xf numFmtId="3" fontId="11" fillId="5" borderId="4" xfId="7" applyNumberFormat="1" applyFont="1" applyFill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3" fontId="16" fillId="5" borderId="0" xfId="7" applyNumberFormat="1" applyFont="1" applyFill="1" applyBorder="1" applyAlignment="1" applyProtection="1">
      <alignment vertical="center" wrapText="1"/>
      <protection hidden="1"/>
    </xf>
    <xf numFmtId="3" fontId="11" fillId="5" borderId="4" xfId="1" applyNumberFormat="1" applyFont="1" applyFill="1" applyBorder="1" applyAlignment="1" applyProtection="1">
      <alignment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3" fontId="11" fillId="0" borderId="0" xfId="0" applyNumberFormat="1" applyFont="1" applyAlignment="1" applyProtection="1">
      <alignment horizontal="center" vertical="center"/>
      <protection hidden="1"/>
    </xf>
    <xf numFmtId="0" fontId="12" fillId="5" borderId="0" xfId="2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4438842273355"/>
          <c:y val="2.4375842361266511E-2"/>
          <c:w val="0.7911704065914249"/>
          <c:h val="0.924174465069131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'Early School Leaving'!$Y$8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'Early School Leaving'!$X$9:$X$11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'Early School Leaving'!$Y$9:$Y$11</c:f>
              <c:numCache>
                <c:formatCode>0</c:formatCode>
                <c:ptCount val="3"/>
                <c:pt idx="0">
                  <c:v>59.383378016085786</c:v>
                </c:pt>
                <c:pt idx="1">
                  <c:v>49.934980494148249</c:v>
                </c:pt>
                <c:pt idx="2">
                  <c:v>54.766600920447075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B-4330-9448-78F064578E5C}"/>
            </c:ext>
          </c:extLst>
        </c:ser>
        <c:ser>
          <c:idx val="1"/>
          <c:order val="1"/>
          <c:tx>
            <c:strRef>
              <c:f>'Early School Leaving'!$Z$8</c:f>
              <c:strCache>
                <c:ptCount val="1"/>
                <c:pt idx="0">
                  <c:v>Not Disabled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'Early School Leaving'!$X$9:$X$11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'Early School Leaving'!$Z$9:$Z$11</c:f>
              <c:numCache>
                <c:formatCode>0</c:formatCode>
                <c:ptCount val="3"/>
                <c:pt idx="0">
                  <c:v>32.584505563720342</c:v>
                </c:pt>
                <c:pt idx="1">
                  <c:v>24.177642464756104</c:v>
                </c:pt>
                <c:pt idx="2">
                  <c:v>28.269740869210363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B-4330-9448-78F06457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676032"/>
        <c:axId val="213684224"/>
        <c:axId val="214639936"/>
      </c:bar3DChart>
      <c:catAx>
        <c:axId val="21367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3684224"/>
        <c:crosses val="autoZero"/>
        <c:auto val="1"/>
        <c:lblAlgn val="ctr"/>
        <c:lblOffset val="100"/>
        <c:noMultiLvlLbl val="0"/>
      </c:catAx>
      <c:valAx>
        <c:axId val="2136842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US" sz="900" b="0"/>
                  <a:t>Per cent persons who left school before completing yr 11</a:t>
                </a:r>
              </a:p>
            </c:rich>
          </c:tx>
          <c:layout>
            <c:manualLayout>
              <c:xMode val="edge"/>
              <c:yMode val="edge"/>
              <c:x val="0.95941164411603352"/>
              <c:y val="0.135281739721571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3676032"/>
        <c:crosses val="autoZero"/>
        <c:crossBetween val="between"/>
      </c:valAx>
      <c:serAx>
        <c:axId val="2146399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3684224"/>
        <c:crosses val="autoZero"/>
      </c:ser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78563962050669"/>
          <c:y val="1.7977703282139237E-2"/>
          <c:w val="0.71913538932633425"/>
          <c:h val="0.968105385341683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'Early School Leaving'!$AK$9:$AK$87</c:f>
              <c:strCache>
                <c:ptCount val="79"/>
                <c:pt idx="0">
                  <c:v>Gannawarra</c:v>
                </c:pt>
                <c:pt idx="1">
                  <c:v>Yarriambiak</c:v>
                </c:pt>
                <c:pt idx="2">
                  <c:v>Buloke</c:v>
                </c:pt>
                <c:pt idx="3">
                  <c:v>Northern Grampians</c:v>
                </c:pt>
                <c:pt idx="4">
                  <c:v>Mildura</c:v>
                </c:pt>
                <c:pt idx="5">
                  <c:v>Hindmarsh</c:v>
                </c:pt>
                <c:pt idx="6">
                  <c:v>Moira</c:v>
                </c:pt>
                <c:pt idx="7">
                  <c:v>Swan Hill</c:v>
                </c:pt>
                <c:pt idx="8">
                  <c:v>Loddon</c:v>
                </c:pt>
                <c:pt idx="9">
                  <c:v>Ararat</c:v>
                </c:pt>
                <c:pt idx="10">
                  <c:v>Campaspe</c:v>
                </c:pt>
                <c:pt idx="11">
                  <c:v>Strathbogie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Latrobe</c:v>
                </c:pt>
                <c:pt idx="15">
                  <c:v>Wodonga</c:v>
                </c:pt>
                <c:pt idx="16">
                  <c:v>Towong</c:v>
                </c:pt>
                <c:pt idx="17">
                  <c:v>Hume</c:v>
                </c:pt>
                <c:pt idx="18">
                  <c:v>East Gippsland</c:v>
                </c:pt>
                <c:pt idx="19">
                  <c:v>West Wimmera</c:v>
                </c:pt>
                <c:pt idx="20">
                  <c:v>Pyrenees</c:v>
                </c:pt>
                <c:pt idx="21">
                  <c:v>Benalla</c:v>
                </c:pt>
                <c:pt idx="22">
                  <c:v>Wellington</c:v>
                </c:pt>
                <c:pt idx="23">
                  <c:v>Wangaratta</c:v>
                </c:pt>
                <c:pt idx="24">
                  <c:v>Greater Dandenong</c:v>
                </c:pt>
                <c:pt idx="25">
                  <c:v>Central Goldfields</c:v>
                </c:pt>
                <c:pt idx="26">
                  <c:v>Greater Bendigo</c:v>
                </c:pt>
                <c:pt idx="27">
                  <c:v>Southern Grampians</c:v>
                </c:pt>
                <c:pt idx="28">
                  <c:v>Corangamite</c:v>
                </c:pt>
                <c:pt idx="29">
                  <c:v>Glenelg</c:v>
                </c:pt>
                <c:pt idx="30">
                  <c:v>Baw Baw</c:v>
                </c:pt>
                <c:pt idx="31">
                  <c:v>Indigo</c:v>
                </c:pt>
                <c:pt idx="32">
                  <c:v>Ballarat</c:v>
                </c:pt>
                <c:pt idx="33">
                  <c:v>Mansfield</c:v>
                </c:pt>
                <c:pt idx="34">
                  <c:v>Brimbank</c:v>
                </c:pt>
                <c:pt idx="35">
                  <c:v>Golden Plains</c:v>
                </c:pt>
                <c:pt idx="36">
                  <c:v>Horsham</c:v>
                </c:pt>
                <c:pt idx="37">
                  <c:v>Warrnambool</c:v>
                </c:pt>
                <c:pt idx="38">
                  <c:v>Bass Coast</c:v>
                </c:pt>
                <c:pt idx="39">
                  <c:v>Mitchell</c:v>
                </c:pt>
                <c:pt idx="40">
                  <c:v>South Gippsland</c:v>
                </c:pt>
                <c:pt idx="41">
                  <c:v>Alpine</c:v>
                </c:pt>
                <c:pt idx="42">
                  <c:v>Greater Geelong</c:v>
                </c:pt>
                <c:pt idx="43">
                  <c:v>Casey</c:v>
                </c:pt>
                <c:pt idx="44">
                  <c:v>Frankston</c:v>
                </c:pt>
                <c:pt idx="45">
                  <c:v>Whittlesea</c:v>
                </c:pt>
                <c:pt idx="46">
                  <c:v>Moorabool</c:v>
                </c:pt>
                <c:pt idx="47">
                  <c:v>Melton</c:v>
                </c:pt>
                <c:pt idx="48">
                  <c:v>Mount Alexander</c:v>
                </c:pt>
                <c:pt idx="49">
                  <c:v>Mornington Peninsula</c:v>
                </c:pt>
                <c:pt idx="50">
                  <c:v>Cardinia</c:v>
                </c:pt>
                <c:pt idx="51">
                  <c:v>Hobsons Bay</c:v>
                </c:pt>
                <c:pt idx="52">
                  <c:v>Moyne</c:v>
                </c:pt>
                <c:pt idx="53">
                  <c:v>Yarra Ranges</c:v>
                </c:pt>
                <c:pt idx="54">
                  <c:v>Murrindindi</c:v>
                </c:pt>
                <c:pt idx="55">
                  <c:v>Hepburn</c:v>
                </c:pt>
                <c:pt idx="56">
                  <c:v>Maribyrnong</c:v>
                </c:pt>
                <c:pt idx="57">
                  <c:v>Wyndham</c:v>
                </c:pt>
                <c:pt idx="58">
                  <c:v>Knox</c:v>
                </c:pt>
                <c:pt idx="59">
                  <c:v>Macedon Ranges</c:v>
                </c:pt>
                <c:pt idx="60">
                  <c:v>Banyule</c:v>
                </c:pt>
                <c:pt idx="61">
                  <c:v>Maroondah</c:v>
                </c:pt>
                <c:pt idx="62">
                  <c:v>Kingston</c:v>
                </c:pt>
                <c:pt idx="63">
                  <c:v>Moreland</c:v>
                </c:pt>
                <c:pt idx="64">
                  <c:v>Darebin</c:v>
                </c:pt>
                <c:pt idx="65">
                  <c:v>Moonee Valley</c:v>
                </c:pt>
                <c:pt idx="66">
                  <c:v>Whitehorse</c:v>
                </c:pt>
                <c:pt idx="67">
                  <c:v>Monash</c:v>
                </c:pt>
                <c:pt idx="68">
                  <c:v>Nillumbik</c:v>
                </c:pt>
                <c:pt idx="69">
                  <c:v>Yarra</c:v>
                </c:pt>
                <c:pt idx="70">
                  <c:v>Bayside</c:v>
                </c:pt>
                <c:pt idx="71">
                  <c:v>Surf Coast</c:v>
                </c:pt>
                <c:pt idx="72">
                  <c:v>Manningham</c:v>
                </c:pt>
                <c:pt idx="73">
                  <c:v>Glen Eira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Melbourne</c:v>
                </c:pt>
                <c:pt idx="78">
                  <c:v>Queenscliffe</c:v>
                </c:pt>
              </c:strCache>
            </c:strRef>
          </c:cat>
          <c:val>
            <c:numRef>
              <c:f>'Early School Leaving'!$AL$9:$AL$87</c:f>
              <c:numCache>
                <c:formatCode>#,##0</c:formatCode>
                <c:ptCount val="79"/>
                <c:pt idx="0">
                  <c:v>62.43386243386243</c:v>
                </c:pt>
                <c:pt idx="1">
                  <c:v>61.611374407582943</c:v>
                </c:pt>
                <c:pt idx="2">
                  <c:v>60.416666666666664</c:v>
                </c:pt>
                <c:pt idx="3">
                  <c:v>59.420289855072461</c:v>
                </c:pt>
                <c:pt idx="4">
                  <c:v>59.176954732510289</c:v>
                </c:pt>
                <c:pt idx="5">
                  <c:v>58.064516129032263</c:v>
                </c:pt>
                <c:pt idx="6">
                  <c:v>57.322834645669296</c:v>
                </c:pt>
                <c:pt idx="7">
                  <c:v>56.615384615384613</c:v>
                </c:pt>
                <c:pt idx="8">
                  <c:v>56.25</c:v>
                </c:pt>
                <c:pt idx="9">
                  <c:v>56.206896551724142</c:v>
                </c:pt>
                <c:pt idx="10">
                  <c:v>55.766793409378955</c:v>
                </c:pt>
                <c:pt idx="11">
                  <c:v>55.339805825242713</c:v>
                </c:pt>
                <c:pt idx="12">
                  <c:v>54.766600920447075</c:v>
                </c:pt>
                <c:pt idx="13">
                  <c:v>54.469854469854475</c:v>
                </c:pt>
                <c:pt idx="14">
                  <c:v>54.345749761222542</c:v>
                </c:pt>
                <c:pt idx="15">
                  <c:v>53.918495297805649</c:v>
                </c:pt>
                <c:pt idx="16">
                  <c:v>53.846153846153847</c:v>
                </c:pt>
                <c:pt idx="17">
                  <c:v>53.757499210609403</c:v>
                </c:pt>
                <c:pt idx="18">
                  <c:v>53.39622641509434</c:v>
                </c:pt>
                <c:pt idx="19">
                  <c:v>53.260869565217398</c:v>
                </c:pt>
                <c:pt idx="20">
                  <c:v>53.260869565217398</c:v>
                </c:pt>
                <c:pt idx="21">
                  <c:v>53.164556962025308</c:v>
                </c:pt>
                <c:pt idx="22">
                  <c:v>53.073170731707322</c:v>
                </c:pt>
                <c:pt idx="23">
                  <c:v>52.67702936096719</c:v>
                </c:pt>
                <c:pt idx="24">
                  <c:v>52.648712636874819</c:v>
                </c:pt>
                <c:pt idx="25">
                  <c:v>52.262443438914033</c:v>
                </c:pt>
                <c:pt idx="26">
                  <c:v>51.736385161799525</c:v>
                </c:pt>
                <c:pt idx="27">
                  <c:v>51.147540983606554</c:v>
                </c:pt>
                <c:pt idx="28">
                  <c:v>51.044776119402989</c:v>
                </c:pt>
                <c:pt idx="29">
                  <c:v>50.2092050209205</c:v>
                </c:pt>
                <c:pt idx="30">
                  <c:v>49.724264705882355</c:v>
                </c:pt>
                <c:pt idx="31">
                  <c:v>49.528301886792455</c:v>
                </c:pt>
                <c:pt idx="32">
                  <c:v>48.368069209594964</c:v>
                </c:pt>
                <c:pt idx="33">
                  <c:v>48.299319727891152</c:v>
                </c:pt>
                <c:pt idx="34">
                  <c:v>48.200917652740884</c:v>
                </c:pt>
                <c:pt idx="35">
                  <c:v>46.808510638297875</c:v>
                </c:pt>
                <c:pt idx="36">
                  <c:v>46.745562130177518</c:v>
                </c:pt>
                <c:pt idx="37">
                  <c:v>46.615384615384613</c:v>
                </c:pt>
                <c:pt idx="38">
                  <c:v>46.558197747183982</c:v>
                </c:pt>
                <c:pt idx="39">
                  <c:v>46.542827657378744</c:v>
                </c:pt>
                <c:pt idx="40">
                  <c:v>46.36542239685658</c:v>
                </c:pt>
                <c:pt idx="41">
                  <c:v>46.276595744680847</c:v>
                </c:pt>
                <c:pt idx="42">
                  <c:v>46.222498962224989</c:v>
                </c:pt>
                <c:pt idx="43">
                  <c:v>45.790978398983484</c:v>
                </c:pt>
                <c:pt idx="44">
                  <c:v>45.339595375722539</c:v>
                </c:pt>
                <c:pt idx="45">
                  <c:v>44.917151813703541</c:v>
                </c:pt>
                <c:pt idx="46">
                  <c:v>44.622093023255815</c:v>
                </c:pt>
                <c:pt idx="47">
                  <c:v>44.539141414141412</c:v>
                </c:pt>
                <c:pt idx="48">
                  <c:v>44.200626959247643</c:v>
                </c:pt>
                <c:pt idx="49">
                  <c:v>44.021968736797632</c:v>
                </c:pt>
                <c:pt idx="50">
                  <c:v>43.833131801692865</c:v>
                </c:pt>
                <c:pt idx="51">
                  <c:v>43.767908309455592</c:v>
                </c:pt>
                <c:pt idx="52">
                  <c:v>43.661971830985912</c:v>
                </c:pt>
                <c:pt idx="53">
                  <c:v>43.467543138866063</c:v>
                </c:pt>
                <c:pt idx="54">
                  <c:v>42.611683848797249</c:v>
                </c:pt>
                <c:pt idx="55">
                  <c:v>42.207792207792203</c:v>
                </c:pt>
                <c:pt idx="56">
                  <c:v>42.006033182503771</c:v>
                </c:pt>
                <c:pt idx="57">
                  <c:v>41.347626339969374</c:v>
                </c:pt>
                <c:pt idx="58">
                  <c:v>40.618382041507836</c:v>
                </c:pt>
                <c:pt idx="59">
                  <c:v>39.631336405529957</c:v>
                </c:pt>
                <c:pt idx="60">
                  <c:v>39.42153186930905</c:v>
                </c:pt>
                <c:pt idx="61">
                  <c:v>39.195710455764079</c:v>
                </c:pt>
                <c:pt idx="62">
                  <c:v>38.325581395348834</c:v>
                </c:pt>
                <c:pt idx="63">
                  <c:v>38.100558659217874</c:v>
                </c:pt>
                <c:pt idx="64">
                  <c:v>37.931034482758619</c:v>
                </c:pt>
                <c:pt idx="65">
                  <c:v>37.450199203187253</c:v>
                </c:pt>
                <c:pt idx="66">
                  <c:v>36.968484242121058</c:v>
                </c:pt>
                <c:pt idx="67">
                  <c:v>34.684032802701395</c:v>
                </c:pt>
                <c:pt idx="68">
                  <c:v>33.230769230769234</c:v>
                </c:pt>
                <c:pt idx="69">
                  <c:v>33.059360730593603</c:v>
                </c:pt>
                <c:pt idx="70">
                  <c:v>31.360946745562128</c:v>
                </c:pt>
                <c:pt idx="71">
                  <c:v>30.564784053156146</c:v>
                </c:pt>
                <c:pt idx="72">
                  <c:v>30.35143769968051</c:v>
                </c:pt>
                <c:pt idx="73">
                  <c:v>28.551336146272853</c:v>
                </c:pt>
                <c:pt idx="74">
                  <c:v>28.030303030303028</c:v>
                </c:pt>
                <c:pt idx="75">
                  <c:v>27.279577995478522</c:v>
                </c:pt>
                <c:pt idx="76">
                  <c:v>25</c:v>
                </c:pt>
                <c:pt idx="77">
                  <c:v>24.109362054681029</c:v>
                </c:pt>
                <c:pt idx="78">
                  <c:v>13.636363636363635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E-4878-B9FB-14D9DE59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66608896"/>
        <c:axId val="166610432"/>
      </c:barChart>
      <c:catAx>
        <c:axId val="166608896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crossAx val="166610432"/>
        <c:crosses val="autoZero"/>
        <c:auto val="1"/>
        <c:lblAlgn val="ctr"/>
        <c:lblOffset val="100"/>
        <c:noMultiLvlLbl val="0"/>
      </c:catAx>
      <c:valAx>
        <c:axId val="16661043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16660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AA$4" fmlaRange="$B$9:$B$88" sel="28" val="25"/>
</file>

<file path=xl/ctrlProps/ctrlProp2.xml><?xml version="1.0" encoding="utf-8"?>
<formControlPr xmlns="http://schemas.microsoft.com/office/spreadsheetml/2009/9/main" objectType="Drop" dropStyle="combo" dx="16" fmlaLink="$AJ$4" fmlaRange="$AH$3:$AH$5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885825</xdr:colOff>
          <xdr:row>2</xdr:row>
          <xdr:rowOff>114300</xdr:rowOff>
        </xdr:from>
        <xdr:to>
          <xdr:col>27</xdr:col>
          <xdr:colOff>200025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47624</xdr:colOff>
      <xdr:row>11</xdr:row>
      <xdr:rowOff>76201</xdr:rowOff>
    </xdr:from>
    <xdr:to>
      <xdr:col>27</xdr:col>
      <xdr:colOff>647700</xdr:colOff>
      <xdr:row>38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371475</xdr:colOff>
          <xdr:row>2</xdr:row>
          <xdr:rowOff>133350</xdr:rowOff>
        </xdr:from>
        <xdr:to>
          <xdr:col>37</xdr:col>
          <xdr:colOff>9525</xdr:colOff>
          <xdr:row>4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542925</xdr:colOff>
      <xdr:row>6</xdr:row>
      <xdr:rowOff>19050</xdr:rowOff>
    </xdr:from>
    <xdr:to>
      <xdr:col>38</xdr:col>
      <xdr:colOff>209550</xdr:colOff>
      <xdr:row>84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1"/>
  <sheetViews>
    <sheetView showGridLines="0" showRowColHeaders="0" tabSelected="1" topLeftCell="W1" workbookViewId="0">
      <pane xSplit="17" ySplit="1" topLeftCell="AN2" activePane="bottomRight" state="frozen"/>
      <selection activeCell="W1" sqref="W1"/>
      <selection pane="topRight" activeCell="AN1" sqref="AN1"/>
      <selection pane="bottomLeft" activeCell="W2" sqref="W2"/>
      <selection pane="bottomRight" activeCell="W1" sqref="W1:AM1"/>
    </sheetView>
  </sheetViews>
  <sheetFormatPr defaultColWidth="15.73046875" defaultRowHeight="10.5" x14ac:dyDescent="0.35"/>
  <cols>
    <col min="1" max="1" width="2.86328125" style="19" customWidth="1"/>
    <col min="2" max="2" width="15.73046875" style="13" customWidth="1"/>
    <col min="3" max="14" width="10" style="13" customWidth="1"/>
    <col min="15" max="15" width="2.86328125" style="19" customWidth="1"/>
    <col min="16" max="16" width="16" style="13" customWidth="1"/>
    <col min="17" max="23" width="10.73046875" style="13" customWidth="1"/>
    <col min="24" max="24" width="8.73046875" style="13" customWidth="1"/>
    <col min="25" max="26" width="13.3984375" style="13" customWidth="1"/>
    <col min="27" max="27" width="15.73046875" style="13"/>
    <col min="28" max="28" width="9.9296875" style="13" customWidth="1"/>
    <col min="29" max="29" width="0.59765625" style="13" customWidth="1"/>
    <col min="30" max="30" width="1.06640625" style="13" customWidth="1"/>
    <col min="31" max="31" width="8.1328125" style="13" customWidth="1"/>
    <col min="32" max="32" width="2.3984375" style="13" bestFit="1" customWidth="1"/>
    <col min="33" max="33" width="18.86328125" style="13" customWidth="1"/>
    <col min="34" max="35" width="8.1328125" style="32" customWidth="1"/>
    <col min="36" max="37" width="8.1328125" style="13" customWidth="1"/>
    <col min="38" max="38" width="8.1328125" style="32" customWidth="1"/>
    <col min="39" max="39" width="3.3984375" style="13" customWidth="1"/>
    <col min="40" max="44" width="8.1328125" style="13" customWidth="1"/>
    <col min="45" max="16384" width="15.73046875" style="13"/>
  </cols>
  <sheetData>
    <row r="1" spans="1:39" ht="20.65" x14ac:dyDescent="0.35">
      <c r="W1" s="34" t="s">
        <v>107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39" ht="11.25" customHeight="1" x14ac:dyDescent="0.35">
      <c r="W2" s="36" t="s">
        <v>108</v>
      </c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x14ac:dyDescent="0.35">
      <c r="AF3" s="20"/>
      <c r="AG3" s="20"/>
      <c r="AH3" s="21" t="s">
        <v>100</v>
      </c>
      <c r="AI3" s="21"/>
      <c r="AJ3" s="20"/>
      <c r="AK3" s="20"/>
      <c r="AL3" s="21"/>
      <c r="AM3" s="20"/>
    </row>
    <row r="4" spans="1:39" ht="14.25" x14ac:dyDescent="0.35">
      <c r="X4" s="14" t="s">
        <v>104</v>
      </c>
      <c r="AA4" s="15">
        <v>28</v>
      </c>
      <c r="AF4" s="20"/>
      <c r="AG4" s="20"/>
      <c r="AH4" s="21" t="s">
        <v>101</v>
      </c>
      <c r="AI4" s="21"/>
      <c r="AJ4" s="22">
        <v>3</v>
      </c>
      <c r="AK4" s="20"/>
      <c r="AL4" s="21"/>
      <c r="AM4" s="20"/>
    </row>
    <row r="5" spans="1:39" x14ac:dyDescent="0.35">
      <c r="C5" s="33" t="s">
        <v>14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AF5" s="20"/>
      <c r="AH5" s="21" t="s">
        <v>102</v>
      </c>
      <c r="AI5" s="21"/>
      <c r="AJ5" s="20"/>
      <c r="AK5" s="20"/>
      <c r="AL5" s="21"/>
      <c r="AM5" s="20"/>
    </row>
    <row r="6" spans="1:39" ht="15.75" x14ac:dyDescent="0.35">
      <c r="C6" s="33" t="s">
        <v>15</v>
      </c>
      <c r="D6" s="33"/>
      <c r="E6" s="33"/>
      <c r="F6" s="33"/>
      <c r="G6" s="33" t="s">
        <v>16</v>
      </c>
      <c r="H6" s="33"/>
      <c r="I6" s="33"/>
      <c r="J6" s="33"/>
      <c r="K6" s="33" t="s">
        <v>17</v>
      </c>
      <c r="L6" s="33"/>
      <c r="M6" s="33"/>
      <c r="N6" s="33"/>
      <c r="W6" s="37" t="str">
        <f>CONCATENATE("I: Early School Leaving by Disability Status and Gender: ",INDEX(P9:P88,AA4))</f>
        <v>I: Early School Leaving by Disability Status and Gender: Greater Shepparton</v>
      </c>
      <c r="X6" s="37"/>
      <c r="Y6" s="37"/>
      <c r="Z6" s="37"/>
      <c r="AA6" s="37"/>
      <c r="AB6" s="37"/>
      <c r="AC6" s="37"/>
      <c r="AD6" s="37"/>
      <c r="AE6" s="37" t="str">
        <f>CONCATENATE("II: Rate of Early School Leaving among Disabled Persons aged 25-64: ",INDEX(AH3:AH5,AJ4))</f>
        <v>II: Rate of Early School Leaving among Disabled Persons aged 25-64: Persons</v>
      </c>
      <c r="AF6" s="37"/>
      <c r="AG6" s="37"/>
      <c r="AH6" s="37"/>
      <c r="AI6" s="37"/>
      <c r="AJ6" s="37"/>
      <c r="AK6" s="37"/>
      <c r="AL6" s="37"/>
      <c r="AM6" s="20"/>
    </row>
    <row r="7" spans="1:39" x14ac:dyDescent="0.35">
      <c r="C7" s="33" t="s">
        <v>20</v>
      </c>
      <c r="D7" s="33"/>
      <c r="E7" s="33" t="s">
        <v>21</v>
      </c>
      <c r="F7" s="33"/>
      <c r="G7" s="33" t="s">
        <v>20</v>
      </c>
      <c r="H7" s="33"/>
      <c r="I7" s="33" t="s">
        <v>21</v>
      </c>
      <c r="J7" s="33"/>
      <c r="K7" s="33" t="s">
        <v>20</v>
      </c>
      <c r="L7" s="33"/>
      <c r="M7" s="33" t="s">
        <v>21</v>
      </c>
      <c r="N7" s="33"/>
      <c r="Q7" s="35" t="s">
        <v>100</v>
      </c>
      <c r="R7" s="35"/>
      <c r="S7" s="35" t="s">
        <v>101</v>
      </c>
      <c r="T7" s="35"/>
      <c r="U7" s="35" t="s">
        <v>102</v>
      </c>
      <c r="V7" s="35"/>
      <c r="W7" s="13" t="s">
        <v>106</v>
      </c>
      <c r="AF7" s="20"/>
      <c r="AG7" s="20"/>
      <c r="AH7" s="21"/>
      <c r="AI7" s="21"/>
      <c r="AJ7" s="20"/>
      <c r="AK7" s="20"/>
      <c r="AL7" s="21"/>
      <c r="AM7" s="20"/>
    </row>
    <row r="8" spans="1:39" ht="21" x14ac:dyDescent="0.35">
      <c r="B8" s="23"/>
      <c r="C8" s="24" t="s">
        <v>18</v>
      </c>
      <c r="D8" s="24" t="s">
        <v>19</v>
      </c>
      <c r="E8" s="24" t="s">
        <v>18</v>
      </c>
      <c r="F8" s="24" t="s">
        <v>19</v>
      </c>
      <c r="G8" s="24" t="s">
        <v>18</v>
      </c>
      <c r="H8" s="24" t="s">
        <v>19</v>
      </c>
      <c r="I8" s="24" t="s">
        <v>18</v>
      </c>
      <c r="J8" s="24" t="s">
        <v>19</v>
      </c>
      <c r="K8" s="24" t="s">
        <v>18</v>
      </c>
      <c r="L8" s="24" t="s">
        <v>19</v>
      </c>
      <c r="M8" s="24" t="s">
        <v>18</v>
      </c>
      <c r="N8" s="24" t="s">
        <v>19</v>
      </c>
      <c r="Q8" s="16" t="s">
        <v>20</v>
      </c>
      <c r="R8" s="16" t="s">
        <v>103</v>
      </c>
      <c r="S8" s="16" t="s">
        <v>20</v>
      </c>
      <c r="T8" s="16" t="s">
        <v>103</v>
      </c>
      <c r="U8" s="16" t="s">
        <v>20</v>
      </c>
      <c r="V8" s="16" t="s">
        <v>103</v>
      </c>
      <c r="Y8" s="16" t="s">
        <v>20</v>
      </c>
      <c r="Z8" s="16" t="s">
        <v>103</v>
      </c>
      <c r="AF8" s="20"/>
      <c r="AG8" s="20"/>
      <c r="AH8" s="21"/>
      <c r="AI8" s="21"/>
      <c r="AJ8" s="20"/>
      <c r="AK8" s="20"/>
      <c r="AL8" s="21"/>
      <c r="AM8" s="20"/>
    </row>
    <row r="9" spans="1:39" x14ac:dyDescent="0.35">
      <c r="A9" s="19">
        <v>1</v>
      </c>
      <c r="B9" s="25" t="s">
        <v>62</v>
      </c>
      <c r="C9" s="26">
        <v>45</v>
      </c>
      <c r="D9" s="26">
        <v>53</v>
      </c>
      <c r="E9" s="26">
        <v>2066</v>
      </c>
      <c r="F9" s="26">
        <v>796</v>
      </c>
      <c r="G9" s="26">
        <v>51</v>
      </c>
      <c r="H9" s="26">
        <v>31</v>
      </c>
      <c r="I9" s="26">
        <v>2544</v>
      </c>
      <c r="J9" s="26">
        <v>467</v>
      </c>
      <c r="K9" s="26">
        <v>101</v>
      </c>
      <c r="L9" s="26">
        <v>87</v>
      </c>
      <c r="M9" s="26">
        <v>4606</v>
      </c>
      <c r="N9" s="26">
        <v>1263</v>
      </c>
      <c r="O9" s="19">
        <v>1</v>
      </c>
      <c r="P9" s="27" t="s">
        <v>62</v>
      </c>
      <c r="Q9" s="18">
        <f>D9/SUM(C9:D9)*100</f>
        <v>54.081632653061227</v>
      </c>
      <c r="R9" s="18">
        <f>F9/SUM(E9:F9)*100</f>
        <v>27.812718378756113</v>
      </c>
      <c r="S9" s="18">
        <f>H9/SUM(G9:H9)*100</f>
        <v>37.804878048780488</v>
      </c>
      <c r="T9" s="18">
        <f>J9/SUM(I9:J9)*100</f>
        <v>15.509797409498505</v>
      </c>
      <c r="U9" s="18">
        <f>L9/SUM(K9:L9)*100</f>
        <v>46.276595744680847</v>
      </c>
      <c r="V9" s="18">
        <f>N9/SUM(M9:N9)*100</f>
        <v>21.519850059635374</v>
      </c>
      <c r="X9" s="17" t="s">
        <v>100</v>
      </c>
      <c r="Y9" s="18">
        <f>VLOOKUP($AA$4,$O$9:$V$88,3)</f>
        <v>59.383378016085786</v>
      </c>
      <c r="Z9" s="18">
        <f>VLOOKUP($AA$4,$O$9:$V$88,4)</f>
        <v>32.584505563720342</v>
      </c>
      <c r="AF9" s="28">
        <v>1</v>
      </c>
      <c r="AG9" s="29" t="s">
        <v>62</v>
      </c>
      <c r="AH9" s="21">
        <f t="shared" ref="AH9:AH40" si="0">VLOOKUP($AF9,$O$9:$V$87,1+$AJ$4*2)</f>
        <v>46.276595744680847</v>
      </c>
      <c r="AI9" s="21">
        <f>AH9+0.00001*AF9</f>
        <v>46.27660574468085</v>
      </c>
      <c r="AJ9" s="20">
        <f>RANK(AI9,AI$9:AI$87)</f>
        <v>42</v>
      </c>
      <c r="AK9" s="20" t="str">
        <f>VLOOKUP(MATCH(AF9,AJ$9:AJ$87,0),$AF$9:$AH$87,2)</f>
        <v>Gannawarra</v>
      </c>
      <c r="AL9" s="21">
        <f>VLOOKUP(MATCH(AF9,AJ$9:AJ$87,0),$AF$9:$AH$87,3)</f>
        <v>62.43386243386243</v>
      </c>
      <c r="AM9" s="20"/>
    </row>
    <row r="10" spans="1:39" x14ac:dyDescent="0.35">
      <c r="A10" s="19">
        <v>2</v>
      </c>
      <c r="B10" s="25" t="s">
        <v>56</v>
      </c>
      <c r="C10" s="30">
        <v>57</v>
      </c>
      <c r="D10" s="30">
        <v>94</v>
      </c>
      <c r="E10" s="30">
        <v>1572</v>
      </c>
      <c r="F10" s="30">
        <v>723</v>
      </c>
      <c r="G10" s="30">
        <v>72</v>
      </c>
      <c r="H10" s="30">
        <v>68</v>
      </c>
      <c r="I10" s="30">
        <v>1880</v>
      </c>
      <c r="J10" s="30">
        <v>500</v>
      </c>
      <c r="K10" s="30">
        <v>127</v>
      </c>
      <c r="L10" s="30">
        <v>163</v>
      </c>
      <c r="M10" s="30">
        <v>3455</v>
      </c>
      <c r="N10" s="30">
        <v>1222</v>
      </c>
      <c r="O10" s="19">
        <v>2</v>
      </c>
      <c r="P10" s="27" t="s">
        <v>56</v>
      </c>
      <c r="Q10" s="18">
        <f t="shared" ref="Q10:Q73" si="1">D10/SUM(C10:D10)*100</f>
        <v>62.251655629139066</v>
      </c>
      <c r="R10" s="18">
        <f t="shared" ref="R10:R73" si="2">F10/SUM(E10:F10)*100</f>
        <v>31.503267973856207</v>
      </c>
      <c r="S10" s="18">
        <f t="shared" ref="S10:S73" si="3">H10/SUM(G10:H10)*100</f>
        <v>48.571428571428569</v>
      </c>
      <c r="T10" s="18">
        <f t="shared" ref="T10:T73" si="4">J10/SUM(I10:J10)*100</f>
        <v>21.008403361344538</v>
      </c>
      <c r="U10" s="18">
        <f t="shared" ref="U10:U73" si="5">L10/SUM(K10:L10)*100</f>
        <v>56.206896551724142</v>
      </c>
      <c r="V10" s="18">
        <f t="shared" ref="V10:V73" si="6">N10/SUM(M10:N10)*100</f>
        <v>26.127859739149027</v>
      </c>
      <c r="X10" s="17" t="s">
        <v>101</v>
      </c>
      <c r="Y10" s="18">
        <f>VLOOKUP($AA$4,$O$9:$V$88,5)</f>
        <v>49.934980494148249</v>
      </c>
      <c r="Z10" s="18">
        <f>VLOOKUP($AA$4,$O$9:$V$88,6)</f>
        <v>24.177642464756104</v>
      </c>
      <c r="AF10" s="28">
        <v>2</v>
      </c>
      <c r="AG10" s="29" t="s">
        <v>56</v>
      </c>
      <c r="AH10" s="21">
        <f t="shared" si="0"/>
        <v>56.206896551724142</v>
      </c>
      <c r="AI10" s="21">
        <f t="shared" ref="AI10:AI73" si="7">AH10+0.00001*AF10</f>
        <v>56.206916551724142</v>
      </c>
      <c r="AJ10" s="20">
        <f t="shared" ref="AJ10:AJ73" si="8">RANK(AI10,AI$9:AI$87)</f>
        <v>10</v>
      </c>
      <c r="AK10" s="20" t="str">
        <f t="shared" ref="AK10:AK25" si="9">VLOOKUP(MATCH(AF10,AJ$9:AJ$87,0),$AF$9:$AH$87,2)</f>
        <v>Yarriambiak</v>
      </c>
      <c r="AL10" s="21">
        <f t="shared" ref="AL10:AL25" si="10">VLOOKUP(MATCH(AF10,AJ$9:AJ$87,0),$AF$9:$AH$87,3)</f>
        <v>61.611374407582943</v>
      </c>
      <c r="AM10" s="20"/>
    </row>
    <row r="11" spans="1:39" x14ac:dyDescent="0.35">
      <c r="A11" s="19">
        <v>3</v>
      </c>
      <c r="B11" s="25" t="s">
        <v>22</v>
      </c>
      <c r="C11" s="30">
        <v>563</v>
      </c>
      <c r="D11" s="30">
        <v>646</v>
      </c>
      <c r="E11" s="30">
        <v>18287</v>
      </c>
      <c r="F11" s="30">
        <v>6051</v>
      </c>
      <c r="G11" s="30">
        <v>749</v>
      </c>
      <c r="H11" s="30">
        <v>585</v>
      </c>
      <c r="I11" s="30">
        <v>21939</v>
      </c>
      <c r="J11" s="30">
        <v>4729</v>
      </c>
      <c r="K11" s="30">
        <v>1313</v>
      </c>
      <c r="L11" s="30">
        <v>1230</v>
      </c>
      <c r="M11" s="30">
        <v>40231</v>
      </c>
      <c r="N11" s="30">
        <v>10782</v>
      </c>
      <c r="O11" s="19">
        <v>3</v>
      </c>
      <c r="P11" s="27" t="s">
        <v>22</v>
      </c>
      <c r="Q11" s="18">
        <f t="shared" si="1"/>
        <v>53.432588916459892</v>
      </c>
      <c r="R11" s="18">
        <f t="shared" si="2"/>
        <v>24.862355164762924</v>
      </c>
      <c r="S11" s="18">
        <f t="shared" si="3"/>
        <v>43.853073463268366</v>
      </c>
      <c r="T11" s="18">
        <f t="shared" si="4"/>
        <v>17.732863356832159</v>
      </c>
      <c r="U11" s="18">
        <f t="shared" si="5"/>
        <v>48.368069209594964</v>
      </c>
      <c r="V11" s="18">
        <f t="shared" si="6"/>
        <v>21.135788916550684</v>
      </c>
      <c r="X11" s="17" t="s">
        <v>102</v>
      </c>
      <c r="Y11" s="18">
        <f>VLOOKUP($AA$4,$O$9:$V$88,7)</f>
        <v>54.766600920447075</v>
      </c>
      <c r="Z11" s="18">
        <f>VLOOKUP($AA$4,$O$9:$V$88,8)</f>
        <v>28.269740869210363</v>
      </c>
      <c r="AF11" s="28">
        <v>3</v>
      </c>
      <c r="AG11" s="29" t="s">
        <v>22</v>
      </c>
      <c r="AH11" s="21">
        <f t="shared" si="0"/>
        <v>48.368069209594964</v>
      </c>
      <c r="AI11" s="21">
        <f t="shared" si="7"/>
        <v>48.368099209594966</v>
      </c>
      <c r="AJ11" s="20">
        <f t="shared" si="8"/>
        <v>33</v>
      </c>
      <c r="AK11" s="20" t="str">
        <f t="shared" si="9"/>
        <v>Buloke</v>
      </c>
      <c r="AL11" s="21">
        <f t="shared" si="10"/>
        <v>60.416666666666664</v>
      </c>
      <c r="AM11" s="20"/>
    </row>
    <row r="12" spans="1:39" x14ac:dyDescent="0.35">
      <c r="A12" s="19">
        <v>4</v>
      </c>
      <c r="B12" s="25" t="s">
        <v>23</v>
      </c>
      <c r="C12" s="30">
        <v>491</v>
      </c>
      <c r="D12" s="30">
        <v>436</v>
      </c>
      <c r="E12" s="30">
        <v>26331</v>
      </c>
      <c r="F12" s="30">
        <v>3414</v>
      </c>
      <c r="G12" s="30">
        <v>640</v>
      </c>
      <c r="H12" s="30">
        <v>298</v>
      </c>
      <c r="I12" s="30">
        <v>29373</v>
      </c>
      <c r="J12" s="30">
        <v>2560</v>
      </c>
      <c r="K12" s="30">
        <v>1131</v>
      </c>
      <c r="L12" s="30">
        <v>736</v>
      </c>
      <c r="M12" s="30">
        <v>55706</v>
      </c>
      <c r="N12" s="30">
        <v>5975</v>
      </c>
      <c r="O12" s="19">
        <v>4</v>
      </c>
      <c r="P12" s="27" t="s">
        <v>23</v>
      </c>
      <c r="Q12" s="18">
        <f t="shared" si="1"/>
        <v>47.033441208198489</v>
      </c>
      <c r="R12" s="18">
        <f t="shared" si="2"/>
        <v>11.477559253656077</v>
      </c>
      <c r="S12" s="18">
        <f t="shared" si="3"/>
        <v>31.769722814498934</v>
      </c>
      <c r="T12" s="18">
        <f t="shared" si="4"/>
        <v>8.0167851438950297</v>
      </c>
      <c r="U12" s="18">
        <f t="shared" si="5"/>
        <v>39.42153186930905</v>
      </c>
      <c r="V12" s="18">
        <f t="shared" si="6"/>
        <v>9.6869376307128601</v>
      </c>
      <c r="AF12" s="28">
        <v>4</v>
      </c>
      <c r="AG12" s="29" t="s">
        <v>23</v>
      </c>
      <c r="AH12" s="21">
        <f t="shared" si="0"/>
        <v>39.42153186930905</v>
      </c>
      <c r="AI12" s="21">
        <f t="shared" si="7"/>
        <v>39.421571869309048</v>
      </c>
      <c r="AJ12" s="20">
        <f t="shared" si="8"/>
        <v>61</v>
      </c>
      <c r="AK12" s="20" t="str">
        <f t="shared" si="9"/>
        <v>Northern Grampians</v>
      </c>
      <c r="AL12" s="21">
        <f t="shared" si="10"/>
        <v>59.420289855072461</v>
      </c>
      <c r="AM12" s="20"/>
    </row>
    <row r="13" spans="1:39" x14ac:dyDescent="0.35">
      <c r="A13" s="19">
        <v>5</v>
      </c>
      <c r="B13" s="25" t="s">
        <v>63</v>
      </c>
      <c r="C13" s="30">
        <v>176</v>
      </c>
      <c r="D13" s="30">
        <v>213</v>
      </c>
      <c r="E13" s="30">
        <v>5554</v>
      </c>
      <c r="F13" s="30">
        <v>2492</v>
      </c>
      <c r="G13" s="30">
        <v>254</v>
      </c>
      <c r="H13" s="30">
        <v>162</v>
      </c>
      <c r="I13" s="30">
        <v>7025</v>
      </c>
      <c r="J13" s="30">
        <v>1904</v>
      </c>
      <c r="K13" s="30">
        <v>427</v>
      </c>
      <c r="L13" s="30">
        <v>372</v>
      </c>
      <c r="M13" s="30">
        <v>12576</v>
      </c>
      <c r="N13" s="30">
        <v>4397</v>
      </c>
      <c r="O13" s="19">
        <v>5</v>
      </c>
      <c r="P13" s="27" t="s">
        <v>63</v>
      </c>
      <c r="Q13" s="18">
        <f t="shared" si="1"/>
        <v>54.755784061696659</v>
      </c>
      <c r="R13" s="18">
        <f t="shared" si="2"/>
        <v>30.971911508824263</v>
      </c>
      <c r="S13" s="18">
        <f t="shared" si="3"/>
        <v>38.942307692307693</v>
      </c>
      <c r="T13" s="18">
        <f t="shared" si="4"/>
        <v>21.323776458729981</v>
      </c>
      <c r="U13" s="18">
        <f t="shared" si="5"/>
        <v>46.558197747183982</v>
      </c>
      <c r="V13" s="18">
        <f t="shared" si="6"/>
        <v>25.905850468390973</v>
      </c>
      <c r="AF13" s="28">
        <v>5</v>
      </c>
      <c r="AG13" s="29" t="s">
        <v>63</v>
      </c>
      <c r="AH13" s="21">
        <f t="shared" si="0"/>
        <v>46.558197747183982</v>
      </c>
      <c r="AI13" s="21">
        <f t="shared" si="7"/>
        <v>46.558247747183984</v>
      </c>
      <c r="AJ13" s="20">
        <f t="shared" si="8"/>
        <v>39</v>
      </c>
      <c r="AK13" s="20" t="str">
        <f t="shared" si="9"/>
        <v>Mildura</v>
      </c>
      <c r="AL13" s="21">
        <f t="shared" si="10"/>
        <v>59.176954732510289</v>
      </c>
      <c r="AM13" s="20"/>
    </row>
    <row r="14" spans="1:39" x14ac:dyDescent="0.35">
      <c r="A14" s="19">
        <v>6</v>
      </c>
      <c r="B14" s="25" t="s">
        <v>64</v>
      </c>
      <c r="C14" s="30">
        <v>229</v>
      </c>
      <c r="D14" s="30">
        <v>287</v>
      </c>
      <c r="E14" s="30">
        <v>7956</v>
      </c>
      <c r="F14" s="30">
        <v>4006</v>
      </c>
      <c r="G14" s="30">
        <v>315</v>
      </c>
      <c r="H14" s="30">
        <v>247</v>
      </c>
      <c r="I14" s="30">
        <v>10450</v>
      </c>
      <c r="J14" s="30">
        <v>2784</v>
      </c>
      <c r="K14" s="30">
        <v>547</v>
      </c>
      <c r="L14" s="30">
        <v>541</v>
      </c>
      <c r="M14" s="30">
        <v>18400</v>
      </c>
      <c r="N14" s="30">
        <v>6789</v>
      </c>
      <c r="O14" s="19">
        <v>6</v>
      </c>
      <c r="P14" s="27" t="s">
        <v>64</v>
      </c>
      <c r="Q14" s="18">
        <f t="shared" si="1"/>
        <v>55.620155038759691</v>
      </c>
      <c r="R14" s="18">
        <f t="shared" si="2"/>
        <v>33.489383046313328</v>
      </c>
      <c r="S14" s="18">
        <f t="shared" si="3"/>
        <v>43.95017793594306</v>
      </c>
      <c r="T14" s="18">
        <f t="shared" si="4"/>
        <v>21.036723590751098</v>
      </c>
      <c r="U14" s="18">
        <f t="shared" si="5"/>
        <v>49.724264705882355</v>
      </c>
      <c r="V14" s="18">
        <f t="shared" si="6"/>
        <v>26.95224105760451</v>
      </c>
      <c r="AF14" s="28">
        <v>6</v>
      </c>
      <c r="AG14" s="29" t="s">
        <v>64</v>
      </c>
      <c r="AH14" s="21">
        <f t="shared" si="0"/>
        <v>49.724264705882355</v>
      </c>
      <c r="AI14" s="21">
        <f t="shared" si="7"/>
        <v>49.724324705882353</v>
      </c>
      <c r="AJ14" s="20">
        <f t="shared" si="8"/>
        <v>31</v>
      </c>
      <c r="AK14" s="20" t="str">
        <f t="shared" si="9"/>
        <v>Hindmarsh</v>
      </c>
      <c r="AL14" s="21">
        <f t="shared" si="10"/>
        <v>58.064516129032263</v>
      </c>
      <c r="AM14" s="20"/>
    </row>
    <row r="15" spans="1:39" x14ac:dyDescent="0.35">
      <c r="A15" s="19">
        <v>7</v>
      </c>
      <c r="B15" s="25" t="s">
        <v>24</v>
      </c>
      <c r="C15" s="30">
        <v>248</v>
      </c>
      <c r="D15" s="30">
        <v>133</v>
      </c>
      <c r="E15" s="30">
        <v>20717</v>
      </c>
      <c r="F15" s="30">
        <v>1525</v>
      </c>
      <c r="G15" s="30">
        <v>337</v>
      </c>
      <c r="H15" s="30">
        <v>129</v>
      </c>
      <c r="I15" s="30">
        <v>23652</v>
      </c>
      <c r="J15" s="30">
        <v>1291</v>
      </c>
      <c r="K15" s="30">
        <v>580</v>
      </c>
      <c r="L15" s="30">
        <v>265</v>
      </c>
      <c r="M15" s="30">
        <v>44371</v>
      </c>
      <c r="N15" s="30">
        <v>2817</v>
      </c>
      <c r="O15" s="19">
        <v>7</v>
      </c>
      <c r="P15" s="27" t="s">
        <v>24</v>
      </c>
      <c r="Q15" s="18">
        <f t="shared" si="1"/>
        <v>34.908136482939632</v>
      </c>
      <c r="R15" s="18">
        <f t="shared" si="2"/>
        <v>6.8563978059527022</v>
      </c>
      <c r="S15" s="18">
        <f t="shared" si="3"/>
        <v>27.682403433476395</v>
      </c>
      <c r="T15" s="18">
        <f t="shared" si="4"/>
        <v>5.1758008258830133</v>
      </c>
      <c r="U15" s="18">
        <f t="shared" si="5"/>
        <v>31.360946745562128</v>
      </c>
      <c r="V15" s="18">
        <f t="shared" si="6"/>
        <v>5.9697380690005932</v>
      </c>
      <c r="AF15" s="28">
        <v>7</v>
      </c>
      <c r="AG15" s="29" t="s">
        <v>24</v>
      </c>
      <c r="AH15" s="21">
        <f t="shared" si="0"/>
        <v>31.360946745562128</v>
      </c>
      <c r="AI15" s="21">
        <f t="shared" si="7"/>
        <v>31.361016745562129</v>
      </c>
      <c r="AJ15" s="20">
        <f t="shared" si="8"/>
        <v>71</v>
      </c>
      <c r="AK15" s="20" t="str">
        <f t="shared" si="9"/>
        <v>Moira</v>
      </c>
      <c r="AL15" s="21">
        <f t="shared" si="10"/>
        <v>57.322834645669296</v>
      </c>
      <c r="AM15" s="20"/>
    </row>
    <row r="16" spans="1:39" x14ac:dyDescent="0.35">
      <c r="A16" s="19">
        <v>8</v>
      </c>
      <c r="B16" s="25" t="s">
        <v>57</v>
      </c>
      <c r="C16" s="30">
        <v>53</v>
      </c>
      <c r="D16" s="30">
        <v>90</v>
      </c>
      <c r="E16" s="30">
        <v>1893</v>
      </c>
      <c r="F16" s="30">
        <v>878</v>
      </c>
      <c r="G16" s="30">
        <v>89</v>
      </c>
      <c r="H16" s="30">
        <v>83</v>
      </c>
      <c r="I16" s="30">
        <v>2375</v>
      </c>
      <c r="J16" s="30">
        <v>674</v>
      </c>
      <c r="K16" s="30">
        <v>148</v>
      </c>
      <c r="L16" s="30">
        <v>168</v>
      </c>
      <c r="M16" s="30">
        <v>4274</v>
      </c>
      <c r="N16" s="30">
        <v>1549</v>
      </c>
      <c r="O16" s="19">
        <v>8</v>
      </c>
      <c r="P16" s="27" t="s">
        <v>57</v>
      </c>
      <c r="Q16" s="18">
        <f t="shared" si="1"/>
        <v>62.93706293706294</v>
      </c>
      <c r="R16" s="18">
        <f t="shared" si="2"/>
        <v>31.685312161674485</v>
      </c>
      <c r="S16" s="18">
        <f t="shared" si="3"/>
        <v>48.255813953488378</v>
      </c>
      <c r="T16" s="18">
        <f t="shared" si="4"/>
        <v>22.105608396195475</v>
      </c>
      <c r="U16" s="18">
        <f t="shared" si="5"/>
        <v>53.164556962025308</v>
      </c>
      <c r="V16" s="18">
        <f t="shared" si="6"/>
        <v>26.601408208827067</v>
      </c>
      <c r="AF16" s="28">
        <v>8</v>
      </c>
      <c r="AG16" s="29" t="s">
        <v>57</v>
      </c>
      <c r="AH16" s="21">
        <f t="shared" si="0"/>
        <v>53.164556962025308</v>
      </c>
      <c r="AI16" s="21">
        <f t="shared" si="7"/>
        <v>53.164636962025305</v>
      </c>
      <c r="AJ16" s="20">
        <f t="shared" si="8"/>
        <v>22</v>
      </c>
      <c r="AK16" s="20" t="str">
        <f t="shared" si="9"/>
        <v>Swan Hill</v>
      </c>
      <c r="AL16" s="21">
        <f t="shared" si="10"/>
        <v>56.615384615384613</v>
      </c>
      <c r="AM16" s="20"/>
    </row>
    <row r="17" spans="1:39" x14ac:dyDescent="0.35">
      <c r="A17" s="19">
        <v>9</v>
      </c>
      <c r="B17" s="25" t="s">
        <v>25</v>
      </c>
      <c r="C17" s="30">
        <v>399</v>
      </c>
      <c r="D17" s="30">
        <v>204</v>
      </c>
      <c r="E17" s="30">
        <v>36909</v>
      </c>
      <c r="F17" s="30">
        <v>1717</v>
      </c>
      <c r="G17" s="30">
        <v>561</v>
      </c>
      <c r="H17" s="30">
        <v>158</v>
      </c>
      <c r="I17" s="30">
        <v>41382</v>
      </c>
      <c r="J17" s="30">
        <v>1458</v>
      </c>
      <c r="K17" s="30">
        <v>965</v>
      </c>
      <c r="L17" s="30">
        <v>362</v>
      </c>
      <c r="M17" s="30">
        <v>78290</v>
      </c>
      <c r="N17" s="30">
        <v>3179</v>
      </c>
      <c r="O17" s="19">
        <v>9</v>
      </c>
      <c r="P17" s="27" t="s">
        <v>25</v>
      </c>
      <c r="Q17" s="18">
        <f t="shared" si="1"/>
        <v>33.830845771144283</v>
      </c>
      <c r="R17" s="18">
        <f t="shared" si="2"/>
        <v>4.4451923574794181</v>
      </c>
      <c r="S17" s="18">
        <f t="shared" si="3"/>
        <v>21.974965229485395</v>
      </c>
      <c r="T17" s="18">
        <f t="shared" si="4"/>
        <v>3.403361344537815</v>
      </c>
      <c r="U17" s="18">
        <f t="shared" si="5"/>
        <v>27.279577995478522</v>
      </c>
      <c r="V17" s="18">
        <f t="shared" si="6"/>
        <v>3.9020977304250701</v>
      </c>
      <c r="AF17" s="28">
        <v>9</v>
      </c>
      <c r="AG17" s="29" t="s">
        <v>25</v>
      </c>
      <c r="AH17" s="21">
        <f t="shared" si="0"/>
        <v>27.279577995478522</v>
      </c>
      <c r="AI17" s="21">
        <f t="shared" si="7"/>
        <v>27.279667995478523</v>
      </c>
      <c r="AJ17" s="20">
        <f t="shared" si="8"/>
        <v>76</v>
      </c>
      <c r="AK17" s="20" t="str">
        <f t="shared" si="9"/>
        <v>Loddon</v>
      </c>
      <c r="AL17" s="21">
        <f t="shared" si="10"/>
        <v>56.25</v>
      </c>
      <c r="AM17" s="20"/>
    </row>
    <row r="18" spans="1:39" x14ac:dyDescent="0.35">
      <c r="A18" s="19">
        <v>10</v>
      </c>
      <c r="B18" s="25" t="s">
        <v>26</v>
      </c>
      <c r="C18" s="30">
        <v>977</v>
      </c>
      <c r="D18" s="30">
        <v>964</v>
      </c>
      <c r="E18" s="30">
        <v>35986</v>
      </c>
      <c r="F18" s="30">
        <v>10231</v>
      </c>
      <c r="G18" s="30">
        <v>1165</v>
      </c>
      <c r="H18" s="30">
        <v>1031</v>
      </c>
      <c r="I18" s="30">
        <v>36417</v>
      </c>
      <c r="J18" s="30">
        <v>9847</v>
      </c>
      <c r="K18" s="30">
        <v>2145</v>
      </c>
      <c r="L18" s="30">
        <v>1996</v>
      </c>
      <c r="M18" s="30">
        <v>72399</v>
      </c>
      <c r="N18" s="30">
        <v>20076</v>
      </c>
      <c r="O18" s="19">
        <v>10</v>
      </c>
      <c r="P18" s="27" t="s">
        <v>26</v>
      </c>
      <c r="Q18" s="18">
        <f t="shared" si="1"/>
        <v>49.665121071612575</v>
      </c>
      <c r="R18" s="18">
        <f t="shared" si="2"/>
        <v>22.136876041283511</v>
      </c>
      <c r="S18" s="18">
        <f t="shared" si="3"/>
        <v>46.948998178506372</v>
      </c>
      <c r="T18" s="18">
        <f t="shared" si="4"/>
        <v>21.284367975099432</v>
      </c>
      <c r="U18" s="18">
        <f t="shared" si="5"/>
        <v>48.200917652740884</v>
      </c>
      <c r="V18" s="18">
        <f t="shared" si="6"/>
        <v>21.709651257096514</v>
      </c>
      <c r="AF18" s="28">
        <v>10</v>
      </c>
      <c r="AG18" s="29" t="s">
        <v>26</v>
      </c>
      <c r="AH18" s="21">
        <f t="shared" si="0"/>
        <v>48.200917652740884</v>
      </c>
      <c r="AI18" s="21">
        <f t="shared" si="7"/>
        <v>48.201017652740887</v>
      </c>
      <c r="AJ18" s="20">
        <f t="shared" si="8"/>
        <v>35</v>
      </c>
      <c r="AK18" s="20" t="str">
        <f t="shared" si="9"/>
        <v>Ararat</v>
      </c>
      <c r="AL18" s="21">
        <f t="shared" si="10"/>
        <v>56.206896551724142</v>
      </c>
      <c r="AM18" s="20"/>
    </row>
    <row r="19" spans="1:39" x14ac:dyDescent="0.35">
      <c r="A19" s="19">
        <v>11</v>
      </c>
      <c r="B19" s="25" t="s">
        <v>65</v>
      </c>
      <c r="C19" s="30">
        <v>23</v>
      </c>
      <c r="D19" s="30">
        <v>45</v>
      </c>
      <c r="E19" s="30">
        <v>809</v>
      </c>
      <c r="F19" s="30">
        <v>423</v>
      </c>
      <c r="G19" s="30">
        <v>32</v>
      </c>
      <c r="H19" s="30">
        <v>44</v>
      </c>
      <c r="I19" s="30">
        <v>977</v>
      </c>
      <c r="J19" s="30">
        <v>245</v>
      </c>
      <c r="K19" s="30">
        <v>57</v>
      </c>
      <c r="L19" s="30">
        <v>87</v>
      </c>
      <c r="M19" s="30">
        <v>1784</v>
      </c>
      <c r="N19" s="30">
        <v>664</v>
      </c>
      <c r="O19" s="19">
        <v>11</v>
      </c>
      <c r="P19" s="27" t="s">
        <v>65</v>
      </c>
      <c r="Q19" s="18">
        <f t="shared" si="1"/>
        <v>66.17647058823529</v>
      </c>
      <c r="R19" s="18">
        <f t="shared" si="2"/>
        <v>34.334415584415581</v>
      </c>
      <c r="S19" s="18">
        <f t="shared" si="3"/>
        <v>57.894736842105267</v>
      </c>
      <c r="T19" s="18">
        <f t="shared" si="4"/>
        <v>20.049099836333877</v>
      </c>
      <c r="U19" s="18">
        <f t="shared" si="5"/>
        <v>60.416666666666664</v>
      </c>
      <c r="V19" s="18">
        <f t="shared" si="6"/>
        <v>27.124183006535947</v>
      </c>
      <c r="AF19" s="28">
        <v>11</v>
      </c>
      <c r="AG19" s="29" t="s">
        <v>65</v>
      </c>
      <c r="AH19" s="21">
        <f t="shared" si="0"/>
        <v>60.416666666666664</v>
      </c>
      <c r="AI19" s="21">
        <f t="shared" si="7"/>
        <v>60.416776666666664</v>
      </c>
      <c r="AJ19" s="20">
        <f t="shared" si="8"/>
        <v>3</v>
      </c>
      <c r="AK19" s="20" t="str">
        <f t="shared" si="9"/>
        <v>Campaspe</v>
      </c>
      <c r="AL19" s="21">
        <f t="shared" si="10"/>
        <v>55.766793409378955</v>
      </c>
      <c r="AM19" s="20"/>
    </row>
    <row r="20" spans="1:39" x14ac:dyDescent="0.35">
      <c r="A20" s="19">
        <v>12</v>
      </c>
      <c r="B20" s="25" t="s">
        <v>66</v>
      </c>
      <c r="C20" s="30">
        <v>140</v>
      </c>
      <c r="D20" s="30">
        <v>249</v>
      </c>
      <c r="E20" s="30">
        <v>4722</v>
      </c>
      <c r="F20" s="30">
        <v>3047</v>
      </c>
      <c r="G20" s="30">
        <v>207</v>
      </c>
      <c r="H20" s="30">
        <v>194</v>
      </c>
      <c r="I20" s="30">
        <v>6283</v>
      </c>
      <c r="J20" s="30">
        <v>2091</v>
      </c>
      <c r="K20" s="30">
        <v>349</v>
      </c>
      <c r="L20" s="30">
        <v>440</v>
      </c>
      <c r="M20" s="30">
        <v>11005</v>
      </c>
      <c r="N20" s="30">
        <v>5138</v>
      </c>
      <c r="O20" s="19">
        <v>12</v>
      </c>
      <c r="P20" s="27" t="s">
        <v>66</v>
      </c>
      <c r="Q20" s="18">
        <f t="shared" si="1"/>
        <v>64.010282776349612</v>
      </c>
      <c r="R20" s="18">
        <f t="shared" si="2"/>
        <v>39.21997683099498</v>
      </c>
      <c r="S20" s="18">
        <f t="shared" si="3"/>
        <v>48.379052369077307</v>
      </c>
      <c r="T20" s="18">
        <f t="shared" si="4"/>
        <v>24.970145689037494</v>
      </c>
      <c r="U20" s="18">
        <f t="shared" si="5"/>
        <v>55.766793409378955</v>
      </c>
      <c r="V20" s="18">
        <f t="shared" si="6"/>
        <v>31.828036920027259</v>
      </c>
      <c r="AF20" s="28">
        <v>12</v>
      </c>
      <c r="AG20" s="29" t="s">
        <v>66</v>
      </c>
      <c r="AH20" s="21">
        <f t="shared" si="0"/>
        <v>55.766793409378955</v>
      </c>
      <c r="AI20" s="21">
        <f t="shared" si="7"/>
        <v>55.766913409378958</v>
      </c>
      <c r="AJ20" s="20">
        <f t="shared" si="8"/>
        <v>11</v>
      </c>
      <c r="AK20" s="20" t="str">
        <f t="shared" si="9"/>
        <v>Strathbogie</v>
      </c>
      <c r="AL20" s="21">
        <f t="shared" si="10"/>
        <v>55.339805825242713</v>
      </c>
      <c r="AM20" s="20"/>
    </row>
    <row r="21" spans="1:39" x14ac:dyDescent="0.35">
      <c r="A21" s="19">
        <v>13</v>
      </c>
      <c r="B21" s="25" t="s">
        <v>67</v>
      </c>
      <c r="C21" s="30">
        <v>348</v>
      </c>
      <c r="D21" s="30">
        <v>362</v>
      </c>
      <c r="E21" s="30">
        <v>20122</v>
      </c>
      <c r="F21" s="30">
        <v>7620</v>
      </c>
      <c r="G21" s="30">
        <v>585</v>
      </c>
      <c r="H21" s="30">
        <v>362</v>
      </c>
      <c r="I21" s="30">
        <v>23836</v>
      </c>
      <c r="J21" s="30">
        <v>5366</v>
      </c>
      <c r="K21" s="30">
        <v>929</v>
      </c>
      <c r="L21" s="30">
        <v>725</v>
      </c>
      <c r="M21" s="30">
        <v>43962</v>
      </c>
      <c r="N21" s="30">
        <v>12990</v>
      </c>
      <c r="O21" s="19">
        <v>13</v>
      </c>
      <c r="P21" s="27" t="s">
        <v>67</v>
      </c>
      <c r="Q21" s="18">
        <f t="shared" si="1"/>
        <v>50.985915492957744</v>
      </c>
      <c r="R21" s="18">
        <f t="shared" si="2"/>
        <v>27.467377982841899</v>
      </c>
      <c r="S21" s="18">
        <f t="shared" si="3"/>
        <v>38.225976768743401</v>
      </c>
      <c r="T21" s="18">
        <f t="shared" si="4"/>
        <v>18.375453736045479</v>
      </c>
      <c r="U21" s="18">
        <f t="shared" si="5"/>
        <v>43.833131801692865</v>
      </c>
      <c r="V21" s="18">
        <f t="shared" si="6"/>
        <v>22.808680994521701</v>
      </c>
      <c r="AF21" s="28">
        <v>13</v>
      </c>
      <c r="AG21" s="29" t="s">
        <v>67</v>
      </c>
      <c r="AH21" s="21">
        <f t="shared" si="0"/>
        <v>43.833131801692865</v>
      </c>
      <c r="AI21" s="21">
        <f t="shared" si="7"/>
        <v>43.833261801692863</v>
      </c>
      <c r="AJ21" s="20">
        <f t="shared" si="8"/>
        <v>51</v>
      </c>
      <c r="AK21" s="20" t="str">
        <f t="shared" si="9"/>
        <v>Greater Shepparton</v>
      </c>
      <c r="AL21" s="21">
        <f t="shared" si="10"/>
        <v>54.766600920447075</v>
      </c>
      <c r="AM21" s="20"/>
    </row>
    <row r="22" spans="1:39" x14ac:dyDescent="0.35">
      <c r="A22" s="19">
        <v>14</v>
      </c>
      <c r="B22" s="25" t="s">
        <v>27</v>
      </c>
      <c r="C22" s="30">
        <v>1483</v>
      </c>
      <c r="D22" s="30">
        <v>1335</v>
      </c>
      <c r="E22" s="30">
        <v>67901</v>
      </c>
      <c r="F22" s="30">
        <v>20305</v>
      </c>
      <c r="G22" s="30">
        <v>1932</v>
      </c>
      <c r="H22" s="30">
        <v>1545</v>
      </c>
      <c r="I22" s="30">
        <v>73302</v>
      </c>
      <c r="J22" s="30">
        <v>16555</v>
      </c>
      <c r="K22" s="30">
        <v>3413</v>
      </c>
      <c r="L22" s="30">
        <v>2883</v>
      </c>
      <c r="M22" s="30">
        <v>141199</v>
      </c>
      <c r="N22" s="30">
        <v>36860</v>
      </c>
      <c r="O22" s="19">
        <v>14</v>
      </c>
      <c r="P22" s="27" t="s">
        <v>27</v>
      </c>
      <c r="Q22" s="18">
        <f t="shared" si="1"/>
        <v>47.374024130589071</v>
      </c>
      <c r="R22" s="18">
        <f t="shared" si="2"/>
        <v>23.019975965353829</v>
      </c>
      <c r="S22" s="18">
        <f t="shared" si="3"/>
        <v>44.43485763589301</v>
      </c>
      <c r="T22" s="18">
        <f t="shared" si="4"/>
        <v>18.423717684765794</v>
      </c>
      <c r="U22" s="18">
        <f t="shared" si="5"/>
        <v>45.790978398983484</v>
      </c>
      <c r="V22" s="18">
        <f t="shared" si="6"/>
        <v>20.70100359993036</v>
      </c>
      <c r="AF22" s="28">
        <v>14</v>
      </c>
      <c r="AG22" s="29" t="s">
        <v>27</v>
      </c>
      <c r="AH22" s="21">
        <f t="shared" si="0"/>
        <v>45.790978398983484</v>
      </c>
      <c r="AI22" s="21">
        <f t="shared" si="7"/>
        <v>45.791118398983485</v>
      </c>
      <c r="AJ22" s="20">
        <f t="shared" si="8"/>
        <v>44</v>
      </c>
      <c r="AK22" s="20" t="str">
        <f t="shared" si="9"/>
        <v>Colac-Otway</v>
      </c>
      <c r="AL22" s="21">
        <f t="shared" si="10"/>
        <v>54.469854469854475</v>
      </c>
      <c r="AM22" s="20"/>
    </row>
    <row r="23" spans="1:39" x14ac:dyDescent="0.35">
      <c r="A23" s="19">
        <v>15</v>
      </c>
      <c r="B23" s="25" t="s">
        <v>68</v>
      </c>
      <c r="C23" s="30">
        <v>90</v>
      </c>
      <c r="D23" s="30">
        <v>126</v>
      </c>
      <c r="E23" s="30">
        <v>1373</v>
      </c>
      <c r="F23" s="30">
        <v>1048</v>
      </c>
      <c r="G23" s="30">
        <v>120</v>
      </c>
      <c r="H23" s="30">
        <v>108</v>
      </c>
      <c r="I23" s="30">
        <v>1855</v>
      </c>
      <c r="J23" s="30">
        <v>797</v>
      </c>
      <c r="K23" s="30">
        <v>211</v>
      </c>
      <c r="L23" s="30">
        <v>231</v>
      </c>
      <c r="M23" s="30">
        <v>3232</v>
      </c>
      <c r="N23" s="30">
        <v>1843</v>
      </c>
      <c r="O23" s="19">
        <v>15</v>
      </c>
      <c r="P23" s="27" t="s">
        <v>68</v>
      </c>
      <c r="Q23" s="18">
        <f t="shared" si="1"/>
        <v>58.333333333333336</v>
      </c>
      <c r="R23" s="18">
        <f t="shared" si="2"/>
        <v>43.287897562990501</v>
      </c>
      <c r="S23" s="18">
        <f t="shared" si="3"/>
        <v>47.368421052631575</v>
      </c>
      <c r="T23" s="18">
        <f t="shared" si="4"/>
        <v>30.052790346907994</v>
      </c>
      <c r="U23" s="18">
        <f t="shared" si="5"/>
        <v>52.262443438914033</v>
      </c>
      <c r="V23" s="18">
        <f t="shared" si="6"/>
        <v>36.315270935960591</v>
      </c>
      <c r="AF23" s="28">
        <v>15</v>
      </c>
      <c r="AG23" s="29" t="s">
        <v>68</v>
      </c>
      <c r="AH23" s="21">
        <f t="shared" si="0"/>
        <v>52.262443438914033</v>
      </c>
      <c r="AI23" s="21">
        <f t="shared" si="7"/>
        <v>52.262593438914031</v>
      </c>
      <c r="AJ23" s="20">
        <f t="shared" si="8"/>
        <v>26</v>
      </c>
      <c r="AK23" s="20" t="str">
        <f t="shared" si="9"/>
        <v>Latrobe</v>
      </c>
      <c r="AL23" s="21">
        <f t="shared" si="10"/>
        <v>54.345749761222542</v>
      </c>
      <c r="AM23" s="20"/>
    </row>
    <row r="24" spans="1:39" x14ac:dyDescent="0.35">
      <c r="A24" s="19">
        <v>16</v>
      </c>
      <c r="B24" s="25" t="s">
        <v>69</v>
      </c>
      <c r="C24" s="30">
        <v>95</v>
      </c>
      <c r="D24" s="30">
        <v>147</v>
      </c>
      <c r="E24" s="30">
        <v>3194</v>
      </c>
      <c r="F24" s="30">
        <v>1617</v>
      </c>
      <c r="G24" s="30">
        <v>124</v>
      </c>
      <c r="H24" s="30">
        <v>109</v>
      </c>
      <c r="I24" s="30">
        <v>3935</v>
      </c>
      <c r="J24" s="30">
        <v>996</v>
      </c>
      <c r="K24" s="30">
        <v>219</v>
      </c>
      <c r="L24" s="30">
        <v>262</v>
      </c>
      <c r="M24" s="30">
        <v>7129</v>
      </c>
      <c r="N24" s="30">
        <v>2604</v>
      </c>
      <c r="O24" s="19">
        <v>16</v>
      </c>
      <c r="P24" s="27" t="s">
        <v>69</v>
      </c>
      <c r="Q24" s="18">
        <f t="shared" si="1"/>
        <v>60.743801652892557</v>
      </c>
      <c r="R24" s="18">
        <f t="shared" si="2"/>
        <v>33.610475992517145</v>
      </c>
      <c r="S24" s="18">
        <f t="shared" si="3"/>
        <v>46.781115879828327</v>
      </c>
      <c r="T24" s="18">
        <f t="shared" si="4"/>
        <v>20.198742648549988</v>
      </c>
      <c r="U24" s="18">
        <f t="shared" si="5"/>
        <v>54.469854469854475</v>
      </c>
      <c r="V24" s="18">
        <f t="shared" si="6"/>
        <v>26.754340902085687</v>
      </c>
      <c r="AF24" s="28">
        <v>16</v>
      </c>
      <c r="AG24" s="29" t="s">
        <v>69</v>
      </c>
      <c r="AH24" s="21">
        <f t="shared" si="0"/>
        <v>54.469854469854475</v>
      </c>
      <c r="AI24" s="21">
        <f t="shared" si="7"/>
        <v>54.470014469854476</v>
      </c>
      <c r="AJ24" s="20">
        <f t="shared" si="8"/>
        <v>14</v>
      </c>
      <c r="AK24" s="20" t="str">
        <f t="shared" si="9"/>
        <v>Wodonga</v>
      </c>
      <c r="AL24" s="21">
        <f t="shared" si="10"/>
        <v>53.918495297805649</v>
      </c>
      <c r="AM24" s="20"/>
    </row>
    <row r="25" spans="1:39" x14ac:dyDescent="0.35">
      <c r="A25" s="19">
        <v>17</v>
      </c>
      <c r="B25" s="25" t="s">
        <v>70</v>
      </c>
      <c r="C25" s="30">
        <v>71</v>
      </c>
      <c r="D25" s="30">
        <v>96</v>
      </c>
      <c r="E25" s="30">
        <v>2169</v>
      </c>
      <c r="F25" s="30">
        <v>1170</v>
      </c>
      <c r="G25" s="30">
        <v>91</v>
      </c>
      <c r="H25" s="30">
        <v>75</v>
      </c>
      <c r="I25" s="30">
        <v>2743</v>
      </c>
      <c r="J25" s="30">
        <v>691</v>
      </c>
      <c r="K25" s="30">
        <v>164</v>
      </c>
      <c r="L25" s="30">
        <v>171</v>
      </c>
      <c r="M25" s="30">
        <v>4912</v>
      </c>
      <c r="N25" s="30">
        <v>1861</v>
      </c>
      <c r="O25" s="19">
        <v>17</v>
      </c>
      <c r="P25" s="27" t="s">
        <v>70</v>
      </c>
      <c r="Q25" s="18">
        <f t="shared" si="1"/>
        <v>57.485029940119759</v>
      </c>
      <c r="R25" s="18">
        <f t="shared" si="2"/>
        <v>35.040431266846362</v>
      </c>
      <c r="S25" s="18">
        <f t="shared" si="3"/>
        <v>45.180722891566269</v>
      </c>
      <c r="T25" s="18">
        <f t="shared" si="4"/>
        <v>20.122306348281889</v>
      </c>
      <c r="U25" s="18">
        <f t="shared" si="5"/>
        <v>51.044776119402989</v>
      </c>
      <c r="V25" s="18">
        <f t="shared" si="6"/>
        <v>27.476745902849547</v>
      </c>
      <c r="AF25" s="28">
        <v>17</v>
      </c>
      <c r="AG25" s="29" t="s">
        <v>70</v>
      </c>
      <c r="AH25" s="21">
        <f t="shared" si="0"/>
        <v>51.044776119402989</v>
      </c>
      <c r="AI25" s="21">
        <f t="shared" si="7"/>
        <v>51.044946119402987</v>
      </c>
      <c r="AJ25" s="20">
        <f t="shared" si="8"/>
        <v>29</v>
      </c>
      <c r="AK25" s="20" t="str">
        <f t="shared" si="9"/>
        <v>Towong</v>
      </c>
      <c r="AL25" s="21">
        <f t="shared" si="10"/>
        <v>53.846153846153847</v>
      </c>
      <c r="AM25" s="20"/>
    </row>
    <row r="26" spans="1:39" x14ac:dyDescent="0.35">
      <c r="A26" s="19">
        <v>18</v>
      </c>
      <c r="B26" s="25" t="s">
        <v>28</v>
      </c>
      <c r="C26" s="30">
        <v>659</v>
      </c>
      <c r="D26" s="30">
        <v>480</v>
      </c>
      <c r="E26" s="30">
        <v>35346</v>
      </c>
      <c r="F26" s="30">
        <v>4124</v>
      </c>
      <c r="G26" s="30">
        <v>908</v>
      </c>
      <c r="H26" s="30">
        <v>480</v>
      </c>
      <c r="I26" s="30">
        <v>38412</v>
      </c>
      <c r="J26" s="30">
        <v>3336</v>
      </c>
      <c r="K26" s="30">
        <v>1566</v>
      </c>
      <c r="L26" s="30">
        <v>957</v>
      </c>
      <c r="M26" s="30">
        <v>73759</v>
      </c>
      <c r="N26" s="30">
        <v>7458</v>
      </c>
      <c r="O26" s="19">
        <v>18</v>
      </c>
      <c r="P26" s="27" t="s">
        <v>28</v>
      </c>
      <c r="Q26" s="18">
        <f t="shared" si="1"/>
        <v>42.142230026338893</v>
      </c>
      <c r="R26" s="18">
        <f t="shared" si="2"/>
        <v>10.448441854573092</v>
      </c>
      <c r="S26" s="18">
        <f t="shared" si="3"/>
        <v>34.582132564841501</v>
      </c>
      <c r="T26" s="18">
        <f t="shared" si="4"/>
        <v>7.9908019545846507</v>
      </c>
      <c r="U26" s="18">
        <f t="shared" si="5"/>
        <v>37.931034482758619</v>
      </c>
      <c r="V26" s="18">
        <f t="shared" si="6"/>
        <v>9.1828065552778373</v>
      </c>
      <c r="AF26" s="28">
        <v>18</v>
      </c>
      <c r="AG26" s="29" t="s">
        <v>28</v>
      </c>
      <c r="AH26" s="21">
        <f t="shared" si="0"/>
        <v>37.931034482758619</v>
      </c>
      <c r="AI26" s="21">
        <f t="shared" si="7"/>
        <v>37.93121448275862</v>
      </c>
      <c r="AJ26" s="20">
        <f t="shared" si="8"/>
        <v>65</v>
      </c>
      <c r="AK26" s="20" t="str">
        <f t="shared" ref="AK26:AK87" si="11">VLOOKUP(MATCH(AF26,AJ$9:AJ$87,0),$AF$9:$AH$87,2)</f>
        <v>Hume</v>
      </c>
      <c r="AL26" s="21">
        <f t="shared" ref="AL26:AL87" si="12">VLOOKUP(MATCH(AF26,AJ$9:AJ$87,0),$AF$9:$AH$87,3)</f>
        <v>53.757499210609403</v>
      </c>
      <c r="AM26" s="20"/>
    </row>
    <row r="27" spans="1:39" x14ac:dyDescent="0.35">
      <c r="A27" s="19">
        <v>19</v>
      </c>
      <c r="B27" s="25" t="s">
        <v>71</v>
      </c>
      <c r="C27" s="30">
        <v>226</v>
      </c>
      <c r="D27" s="30">
        <v>311</v>
      </c>
      <c r="E27" s="30">
        <v>5598</v>
      </c>
      <c r="F27" s="30">
        <v>3367</v>
      </c>
      <c r="G27" s="30">
        <v>267</v>
      </c>
      <c r="H27" s="30">
        <v>252</v>
      </c>
      <c r="I27" s="30">
        <v>7555</v>
      </c>
      <c r="J27" s="30">
        <v>2551</v>
      </c>
      <c r="K27" s="30">
        <v>494</v>
      </c>
      <c r="L27" s="30">
        <v>566</v>
      </c>
      <c r="M27" s="30">
        <v>13156</v>
      </c>
      <c r="N27" s="30">
        <v>5918</v>
      </c>
      <c r="O27" s="19">
        <v>19</v>
      </c>
      <c r="P27" s="27" t="s">
        <v>71</v>
      </c>
      <c r="Q27" s="18">
        <f t="shared" si="1"/>
        <v>57.914338919925513</v>
      </c>
      <c r="R27" s="18">
        <f t="shared" si="2"/>
        <v>37.557166759620749</v>
      </c>
      <c r="S27" s="18">
        <f t="shared" si="3"/>
        <v>48.554913294797686</v>
      </c>
      <c r="T27" s="18">
        <f t="shared" si="4"/>
        <v>25.242430239461704</v>
      </c>
      <c r="U27" s="18">
        <f t="shared" si="5"/>
        <v>53.39622641509434</v>
      </c>
      <c r="V27" s="18">
        <f t="shared" si="6"/>
        <v>31.02652825836217</v>
      </c>
      <c r="AF27" s="28">
        <v>19</v>
      </c>
      <c r="AG27" s="29" t="s">
        <v>71</v>
      </c>
      <c r="AH27" s="21">
        <f t="shared" si="0"/>
        <v>53.39622641509434</v>
      </c>
      <c r="AI27" s="21">
        <f t="shared" si="7"/>
        <v>53.396416415094343</v>
      </c>
      <c r="AJ27" s="20">
        <f t="shared" si="8"/>
        <v>19</v>
      </c>
      <c r="AK27" s="20" t="str">
        <f t="shared" si="11"/>
        <v>East Gippsland</v>
      </c>
      <c r="AL27" s="21">
        <f t="shared" si="12"/>
        <v>53.39622641509434</v>
      </c>
      <c r="AM27" s="20"/>
    </row>
    <row r="28" spans="1:39" x14ac:dyDescent="0.35">
      <c r="A28" s="19">
        <v>20</v>
      </c>
      <c r="B28" s="25" t="s">
        <v>29</v>
      </c>
      <c r="C28" s="30">
        <v>619</v>
      </c>
      <c r="D28" s="30">
        <v>619</v>
      </c>
      <c r="E28" s="30">
        <v>24234</v>
      </c>
      <c r="F28" s="30">
        <v>8529</v>
      </c>
      <c r="G28" s="30">
        <v>891</v>
      </c>
      <c r="H28" s="30">
        <v>632</v>
      </c>
      <c r="I28" s="30">
        <v>28428</v>
      </c>
      <c r="J28" s="30">
        <v>6229</v>
      </c>
      <c r="K28" s="30">
        <v>1513</v>
      </c>
      <c r="L28" s="30">
        <v>1255</v>
      </c>
      <c r="M28" s="30">
        <v>52662</v>
      </c>
      <c r="N28" s="30">
        <v>14757</v>
      </c>
      <c r="O28" s="19">
        <v>20</v>
      </c>
      <c r="P28" s="27" t="s">
        <v>29</v>
      </c>
      <c r="Q28" s="18">
        <f t="shared" si="1"/>
        <v>50</v>
      </c>
      <c r="R28" s="18">
        <f t="shared" si="2"/>
        <v>26.032414614046335</v>
      </c>
      <c r="S28" s="18">
        <f t="shared" si="3"/>
        <v>41.497045305318451</v>
      </c>
      <c r="T28" s="18">
        <f t="shared" si="4"/>
        <v>17.97328101105116</v>
      </c>
      <c r="U28" s="18">
        <f t="shared" si="5"/>
        <v>45.339595375722539</v>
      </c>
      <c r="V28" s="18">
        <f t="shared" si="6"/>
        <v>21.888488408312195</v>
      </c>
      <c r="AF28" s="28">
        <v>20</v>
      </c>
      <c r="AG28" s="29" t="s">
        <v>29</v>
      </c>
      <c r="AH28" s="21">
        <f t="shared" si="0"/>
        <v>45.339595375722539</v>
      </c>
      <c r="AI28" s="21">
        <f t="shared" si="7"/>
        <v>45.339795375722538</v>
      </c>
      <c r="AJ28" s="20">
        <f t="shared" si="8"/>
        <v>45</v>
      </c>
      <c r="AK28" s="20" t="str">
        <f t="shared" si="11"/>
        <v>West Wimmera</v>
      </c>
      <c r="AL28" s="21">
        <f t="shared" si="12"/>
        <v>53.260869565217398</v>
      </c>
      <c r="AM28" s="20"/>
    </row>
    <row r="29" spans="1:39" x14ac:dyDescent="0.35">
      <c r="A29" s="19">
        <v>21</v>
      </c>
      <c r="B29" s="25" t="s">
        <v>72</v>
      </c>
      <c r="C29" s="30">
        <v>35</v>
      </c>
      <c r="D29" s="30">
        <v>73</v>
      </c>
      <c r="E29" s="30">
        <v>1173</v>
      </c>
      <c r="F29" s="30">
        <v>883</v>
      </c>
      <c r="G29" s="30">
        <v>40</v>
      </c>
      <c r="H29" s="30">
        <v>51</v>
      </c>
      <c r="I29" s="30">
        <v>1541</v>
      </c>
      <c r="J29" s="30">
        <v>598</v>
      </c>
      <c r="K29" s="30">
        <v>71</v>
      </c>
      <c r="L29" s="30">
        <v>118</v>
      </c>
      <c r="M29" s="30">
        <v>2717</v>
      </c>
      <c r="N29" s="30">
        <v>1483</v>
      </c>
      <c r="O29" s="19">
        <v>21</v>
      </c>
      <c r="P29" s="27" t="s">
        <v>72</v>
      </c>
      <c r="Q29" s="18">
        <f t="shared" si="1"/>
        <v>67.592592592592595</v>
      </c>
      <c r="R29" s="18">
        <f t="shared" si="2"/>
        <v>42.947470817120617</v>
      </c>
      <c r="S29" s="18">
        <f t="shared" si="3"/>
        <v>56.043956043956044</v>
      </c>
      <c r="T29" s="18">
        <f t="shared" si="4"/>
        <v>27.956989247311824</v>
      </c>
      <c r="U29" s="18">
        <f t="shared" si="5"/>
        <v>62.43386243386243</v>
      </c>
      <c r="V29" s="18">
        <f t="shared" si="6"/>
        <v>35.30952380952381</v>
      </c>
      <c r="AF29" s="28">
        <v>21</v>
      </c>
      <c r="AG29" s="29" t="s">
        <v>72</v>
      </c>
      <c r="AH29" s="21">
        <f t="shared" si="0"/>
        <v>62.43386243386243</v>
      </c>
      <c r="AI29" s="21">
        <f t="shared" si="7"/>
        <v>62.434072433862433</v>
      </c>
      <c r="AJ29" s="20">
        <f t="shared" si="8"/>
        <v>1</v>
      </c>
      <c r="AK29" s="20" t="str">
        <f t="shared" si="11"/>
        <v>Pyrenees</v>
      </c>
      <c r="AL29" s="21">
        <f t="shared" si="12"/>
        <v>53.260869565217398</v>
      </c>
      <c r="AM29" s="20"/>
    </row>
    <row r="30" spans="1:39" x14ac:dyDescent="0.35">
      <c r="A30" s="19">
        <v>22</v>
      </c>
      <c r="B30" s="25" t="s">
        <v>30</v>
      </c>
      <c r="C30" s="30">
        <v>404</v>
      </c>
      <c r="D30" s="30">
        <v>229</v>
      </c>
      <c r="E30" s="30">
        <v>34306</v>
      </c>
      <c r="F30" s="30">
        <v>2559</v>
      </c>
      <c r="G30" s="30">
        <v>617</v>
      </c>
      <c r="H30" s="30">
        <v>178</v>
      </c>
      <c r="I30" s="30">
        <v>37394</v>
      </c>
      <c r="J30" s="30">
        <v>1837</v>
      </c>
      <c r="K30" s="30">
        <v>1016</v>
      </c>
      <c r="L30" s="30">
        <v>406</v>
      </c>
      <c r="M30" s="30">
        <v>71703</v>
      </c>
      <c r="N30" s="30">
        <v>4393</v>
      </c>
      <c r="O30" s="19">
        <v>22</v>
      </c>
      <c r="P30" s="27" t="s">
        <v>30</v>
      </c>
      <c r="Q30" s="18">
        <f t="shared" si="1"/>
        <v>36.176935229067929</v>
      </c>
      <c r="R30" s="18">
        <f t="shared" si="2"/>
        <v>6.9415434694154339</v>
      </c>
      <c r="S30" s="18">
        <f t="shared" si="3"/>
        <v>22.389937106918239</v>
      </c>
      <c r="T30" s="18">
        <f t="shared" si="4"/>
        <v>4.6825214753638704</v>
      </c>
      <c r="U30" s="18">
        <f t="shared" si="5"/>
        <v>28.551336146272853</v>
      </c>
      <c r="V30" s="18">
        <f t="shared" si="6"/>
        <v>5.7729709840201853</v>
      </c>
      <c r="AF30" s="28">
        <v>22</v>
      </c>
      <c r="AG30" s="29" t="s">
        <v>30</v>
      </c>
      <c r="AH30" s="21">
        <f t="shared" si="0"/>
        <v>28.551336146272853</v>
      </c>
      <c r="AI30" s="21">
        <f t="shared" si="7"/>
        <v>28.551556146272851</v>
      </c>
      <c r="AJ30" s="20">
        <f t="shared" si="8"/>
        <v>74</v>
      </c>
      <c r="AK30" s="20" t="str">
        <f t="shared" si="11"/>
        <v>Benalla</v>
      </c>
      <c r="AL30" s="21">
        <f t="shared" si="12"/>
        <v>53.164556962025308</v>
      </c>
      <c r="AM30" s="20"/>
    </row>
    <row r="31" spans="1:39" x14ac:dyDescent="0.35">
      <c r="A31" s="19">
        <v>23</v>
      </c>
      <c r="B31" s="25" t="s">
        <v>73</v>
      </c>
      <c r="C31" s="30">
        <v>96</v>
      </c>
      <c r="D31" s="30">
        <v>131</v>
      </c>
      <c r="E31" s="30">
        <v>2574</v>
      </c>
      <c r="F31" s="30">
        <v>1657</v>
      </c>
      <c r="G31" s="30">
        <v>135</v>
      </c>
      <c r="H31" s="30">
        <v>110</v>
      </c>
      <c r="I31" s="30">
        <v>3339</v>
      </c>
      <c r="J31" s="30">
        <v>1106</v>
      </c>
      <c r="K31" s="30">
        <v>238</v>
      </c>
      <c r="L31" s="30">
        <v>240</v>
      </c>
      <c r="M31" s="30">
        <v>5915</v>
      </c>
      <c r="N31" s="30">
        <v>2764</v>
      </c>
      <c r="O31" s="19">
        <v>23</v>
      </c>
      <c r="P31" s="27" t="s">
        <v>73</v>
      </c>
      <c r="Q31" s="18">
        <f t="shared" si="1"/>
        <v>57.709251101321591</v>
      </c>
      <c r="R31" s="18">
        <f t="shared" si="2"/>
        <v>39.163318364452849</v>
      </c>
      <c r="S31" s="18">
        <f t="shared" si="3"/>
        <v>44.897959183673471</v>
      </c>
      <c r="T31" s="18">
        <f t="shared" si="4"/>
        <v>24.881889763779526</v>
      </c>
      <c r="U31" s="18">
        <f t="shared" si="5"/>
        <v>50.2092050209205</v>
      </c>
      <c r="V31" s="18">
        <f t="shared" si="6"/>
        <v>31.846986980066827</v>
      </c>
      <c r="AF31" s="28">
        <v>23</v>
      </c>
      <c r="AG31" s="29" t="s">
        <v>73</v>
      </c>
      <c r="AH31" s="21">
        <f t="shared" si="0"/>
        <v>50.2092050209205</v>
      </c>
      <c r="AI31" s="21">
        <f t="shared" si="7"/>
        <v>50.209435020920502</v>
      </c>
      <c r="AJ31" s="20">
        <f t="shared" si="8"/>
        <v>30</v>
      </c>
      <c r="AK31" s="20" t="str">
        <f t="shared" si="11"/>
        <v>Wellington</v>
      </c>
      <c r="AL31" s="21">
        <f t="shared" si="12"/>
        <v>53.073170731707322</v>
      </c>
      <c r="AM31" s="20"/>
    </row>
    <row r="32" spans="1:39" x14ac:dyDescent="0.35">
      <c r="A32" s="19">
        <v>24</v>
      </c>
      <c r="B32" s="25" t="s">
        <v>74</v>
      </c>
      <c r="C32" s="30">
        <v>106</v>
      </c>
      <c r="D32" s="30">
        <v>112</v>
      </c>
      <c r="E32" s="30">
        <v>3879</v>
      </c>
      <c r="F32" s="30">
        <v>1876</v>
      </c>
      <c r="G32" s="30">
        <v>125</v>
      </c>
      <c r="H32" s="30">
        <v>83</v>
      </c>
      <c r="I32" s="30">
        <v>4754</v>
      </c>
      <c r="J32" s="30">
        <v>1143</v>
      </c>
      <c r="K32" s="30">
        <v>225</v>
      </c>
      <c r="L32" s="30">
        <v>198</v>
      </c>
      <c r="M32" s="30">
        <v>8633</v>
      </c>
      <c r="N32" s="30">
        <v>3022</v>
      </c>
      <c r="O32" s="19">
        <v>24</v>
      </c>
      <c r="P32" s="27" t="s">
        <v>74</v>
      </c>
      <c r="Q32" s="18">
        <f t="shared" si="1"/>
        <v>51.37614678899083</v>
      </c>
      <c r="R32" s="18">
        <f t="shared" si="2"/>
        <v>32.597741094700261</v>
      </c>
      <c r="S32" s="18">
        <f t="shared" si="3"/>
        <v>39.903846153846153</v>
      </c>
      <c r="T32" s="18">
        <f t="shared" si="4"/>
        <v>19.382736984907581</v>
      </c>
      <c r="U32" s="18">
        <f t="shared" si="5"/>
        <v>46.808510638297875</v>
      </c>
      <c r="V32" s="18">
        <f t="shared" si="6"/>
        <v>25.928785928785931</v>
      </c>
      <c r="AF32" s="28">
        <v>24</v>
      </c>
      <c r="AG32" s="29" t="s">
        <v>74</v>
      </c>
      <c r="AH32" s="21">
        <f t="shared" si="0"/>
        <v>46.808510638297875</v>
      </c>
      <c r="AI32" s="21">
        <f t="shared" si="7"/>
        <v>46.808750638297873</v>
      </c>
      <c r="AJ32" s="20">
        <f t="shared" si="8"/>
        <v>36</v>
      </c>
      <c r="AK32" s="20" t="str">
        <f t="shared" si="11"/>
        <v>Wangaratta</v>
      </c>
      <c r="AL32" s="21">
        <f t="shared" si="12"/>
        <v>52.67702936096719</v>
      </c>
      <c r="AM32" s="20"/>
    </row>
    <row r="33" spans="1:39" x14ac:dyDescent="0.35">
      <c r="A33" s="19">
        <v>25</v>
      </c>
      <c r="B33" s="25" t="s">
        <v>31</v>
      </c>
      <c r="C33" s="30">
        <v>511</v>
      </c>
      <c r="D33" s="30">
        <v>697</v>
      </c>
      <c r="E33" s="30">
        <v>17903</v>
      </c>
      <c r="F33" s="30">
        <v>7601</v>
      </c>
      <c r="G33" s="30">
        <v>714</v>
      </c>
      <c r="H33" s="30">
        <v>611</v>
      </c>
      <c r="I33" s="30">
        <v>22056</v>
      </c>
      <c r="J33" s="30">
        <v>6166</v>
      </c>
      <c r="K33" s="30">
        <v>1223</v>
      </c>
      <c r="L33" s="30">
        <v>1311</v>
      </c>
      <c r="M33" s="30">
        <v>39959</v>
      </c>
      <c r="N33" s="30">
        <v>13769</v>
      </c>
      <c r="O33" s="19">
        <v>25</v>
      </c>
      <c r="P33" s="27" t="s">
        <v>31</v>
      </c>
      <c r="Q33" s="18">
        <f t="shared" si="1"/>
        <v>57.698675496688743</v>
      </c>
      <c r="R33" s="18">
        <f t="shared" si="2"/>
        <v>29.803168130489333</v>
      </c>
      <c r="S33" s="18">
        <f t="shared" si="3"/>
        <v>46.113207547169807</v>
      </c>
      <c r="T33" s="18">
        <f t="shared" si="4"/>
        <v>21.848203529161648</v>
      </c>
      <c r="U33" s="18">
        <f t="shared" si="5"/>
        <v>51.736385161799525</v>
      </c>
      <c r="V33" s="18">
        <f t="shared" si="6"/>
        <v>25.627233472304944</v>
      </c>
      <c r="AF33" s="28">
        <v>25</v>
      </c>
      <c r="AG33" s="29" t="s">
        <v>31</v>
      </c>
      <c r="AH33" s="21">
        <f t="shared" si="0"/>
        <v>51.736385161799525</v>
      </c>
      <c r="AI33" s="21">
        <f t="shared" si="7"/>
        <v>51.736635161799526</v>
      </c>
      <c r="AJ33" s="20">
        <f t="shared" si="8"/>
        <v>27</v>
      </c>
      <c r="AK33" s="20" t="str">
        <f t="shared" si="11"/>
        <v>Greater Dandenong</v>
      </c>
      <c r="AL33" s="21">
        <f t="shared" si="12"/>
        <v>52.648712636874819</v>
      </c>
      <c r="AM33" s="20"/>
    </row>
    <row r="34" spans="1:39" x14ac:dyDescent="0.35">
      <c r="A34" s="19">
        <v>26</v>
      </c>
      <c r="B34" s="25" t="s">
        <v>32</v>
      </c>
      <c r="C34" s="30">
        <v>758</v>
      </c>
      <c r="D34" s="30">
        <v>836</v>
      </c>
      <c r="E34" s="30">
        <v>29945</v>
      </c>
      <c r="F34" s="30">
        <v>9375</v>
      </c>
      <c r="G34" s="30">
        <v>841</v>
      </c>
      <c r="H34" s="30">
        <v>945</v>
      </c>
      <c r="I34" s="30">
        <v>28297</v>
      </c>
      <c r="J34" s="30">
        <v>8716</v>
      </c>
      <c r="K34" s="30">
        <v>1600</v>
      </c>
      <c r="L34" s="30">
        <v>1779</v>
      </c>
      <c r="M34" s="30">
        <v>58242</v>
      </c>
      <c r="N34" s="30">
        <v>18089</v>
      </c>
      <c r="O34" s="19">
        <v>26</v>
      </c>
      <c r="P34" s="27" t="s">
        <v>32</v>
      </c>
      <c r="Q34" s="18">
        <f>D34/SUM(C34:D34)*100</f>
        <v>52.446675031367626</v>
      </c>
      <c r="R34" s="18">
        <f t="shared" si="2"/>
        <v>23.842828077314344</v>
      </c>
      <c r="S34" s="18">
        <f t="shared" si="3"/>
        <v>52.911534154535275</v>
      </c>
      <c r="T34" s="18">
        <f t="shared" si="4"/>
        <v>23.548482965444574</v>
      </c>
      <c r="U34" s="18">
        <f t="shared" si="5"/>
        <v>52.648712636874819</v>
      </c>
      <c r="V34" s="18">
        <f t="shared" si="6"/>
        <v>23.698104308865336</v>
      </c>
      <c r="AF34" s="28">
        <v>26</v>
      </c>
      <c r="AG34" s="29" t="s">
        <v>32</v>
      </c>
      <c r="AH34" s="21">
        <f t="shared" si="0"/>
        <v>52.648712636874819</v>
      </c>
      <c r="AI34" s="21">
        <f t="shared" si="7"/>
        <v>52.648972636874817</v>
      </c>
      <c r="AJ34" s="20">
        <f t="shared" si="8"/>
        <v>25</v>
      </c>
      <c r="AK34" s="20" t="str">
        <f t="shared" si="11"/>
        <v>Central Goldfields</v>
      </c>
      <c r="AL34" s="21">
        <f t="shared" si="12"/>
        <v>52.262443438914033</v>
      </c>
      <c r="AM34" s="20"/>
    </row>
    <row r="35" spans="1:39" x14ac:dyDescent="0.35">
      <c r="A35" s="19">
        <v>27</v>
      </c>
      <c r="B35" s="25" t="s">
        <v>33</v>
      </c>
      <c r="C35" s="30">
        <v>1080</v>
      </c>
      <c r="D35" s="30">
        <v>1117</v>
      </c>
      <c r="E35" s="30">
        <v>47096</v>
      </c>
      <c r="F35" s="30">
        <v>12623</v>
      </c>
      <c r="G35" s="30">
        <v>1513</v>
      </c>
      <c r="H35" s="30">
        <v>1113</v>
      </c>
      <c r="I35" s="30">
        <v>54421</v>
      </c>
      <c r="J35" s="30">
        <v>10389</v>
      </c>
      <c r="K35" s="30">
        <v>2591</v>
      </c>
      <c r="L35" s="30">
        <v>2227</v>
      </c>
      <c r="M35" s="30">
        <v>101510</v>
      </c>
      <c r="N35" s="30">
        <v>23010</v>
      </c>
      <c r="O35" s="19">
        <v>27</v>
      </c>
      <c r="P35" s="27" t="s">
        <v>33</v>
      </c>
      <c r="Q35" s="18">
        <f t="shared" si="1"/>
        <v>50.842057350933089</v>
      </c>
      <c r="R35" s="18">
        <f t="shared" si="2"/>
        <v>21.137326479010028</v>
      </c>
      <c r="S35" s="18">
        <f t="shared" si="3"/>
        <v>42.383853769992385</v>
      </c>
      <c r="T35" s="18">
        <f t="shared" si="4"/>
        <v>16.029933652214165</v>
      </c>
      <c r="U35" s="18">
        <f t="shared" si="5"/>
        <v>46.222498962224989</v>
      </c>
      <c r="V35" s="18">
        <f t="shared" si="6"/>
        <v>18.478959203340828</v>
      </c>
      <c r="AF35" s="28">
        <v>27</v>
      </c>
      <c r="AG35" s="29" t="s">
        <v>33</v>
      </c>
      <c r="AH35" s="21">
        <f t="shared" si="0"/>
        <v>46.222498962224989</v>
      </c>
      <c r="AI35" s="21">
        <f t="shared" si="7"/>
        <v>46.22276896222499</v>
      </c>
      <c r="AJ35" s="20">
        <f t="shared" si="8"/>
        <v>43</v>
      </c>
      <c r="AK35" s="20" t="str">
        <f t="shared" si="11"/>
        <v>Greater Bendigo</v>
      </c>
      <c r="AL35" s="21">
        <f t="shared" si="12"/>
        <v>51.736385161799525</v>
      </c>
      <c r="AM35" s="20"/>
    </row>
    <row r="36" spans="1:39" x14ac:dyDescent="0.35">
      <c r="A36" s="19">
        <v>28</v>
      </c>
      <c r="B36" s="25" t="s">
        <v>34</v>
      </c>
      <c r="C36" s="30">
        <v>303</v>
      </c>
      <c r="D36" s="30">
        <v>443</v>
      </c>
      <c r="E36" s="30">
        <v>9633</v>
      </c>
      <c r="F36" s="30">
        <v>4656</v>
      </c>
      <c r="G36" s="30">
        <v>385</v>
      </c>
      <c r="H36" s="30">
        <v>384</v>
      </c>
      <c r="I36" s="30">
        <v>11456</v>
      </c>
      <c r="J36" s="30">
        <v>3653</v>
      </c>
      <c r="K36" s="30">
        <v>688</v>
      </c>
      <c r="L36" s="30">
        <v>833</v>
      </c>
      <c r="M36" s="30">
        <v>21093</v>
      </c>
      <c r="N36" s="30">
        <v>8313</v>
      </c>
      <c r="O36" s="19">
        <v>28</v>
      </c>
      <c r="P36" s="27" t="s">
        <v>34</v>
      </c>
      <c r="Q36" s="18">
        <f t="shared" si="1"/>
        <v>59.383378016085786</v>
      </c>
      <c r="R36" s="18">
        <f t="shared" si="2"/>
        <v>32.584505563720342</v>
      </c>
      <c r="S36" s="18">
        <f t="shared" si="3"/>
        <v>49.934980494148249</v>
      </c>
      <c r="T36" s="18">
        <f t="shared" si="4"/>
        <v>24.177642464756104</v>
      </c>
      <c r="U36" s="18">
        <f t="shared" si="5"/>
        <v>54.766600920447075</v>
      </c>
      <c r="V36" s="18">
        <f t="shared" si="6"/>
        <v>28.269740869210363</v>
      </c>
      <c r="AF36" s="28">
        <v>28</v>
      </c>
      <c r="AG36" s="29" t="s">
        <v>34</v>
      </c>
      <c r="AH36" s="21">
        <f t="shared" si="0"/>
        <v>54.766600920447075</v>
      </c>
      <c r="AI36" s="21">
        <f t="shared" si="7"/>
        <v>54.766880920447072</v>
      </c>
      <c r="AJ36" s="20">
        <f t="shared" si="8"/>
        <v>13</v>
      </c>
      <c r="AK36" s="20" t="str">
        <f t="shared" si="11"/>
        <v>Southern Grampians</v>
      </c>
      <c r="AL36" s="21">
        <f t="shared" si="12"/>
        <v>51.147540983606554</v>
      </c>
      <c r="AM36" s="20"/>
    </row>
    <row r="37" spans="1:39" x14ac:dyDescent="0.35">
      <c r="A37" s="19">
        <v>29</v>
      </c>
      <c r="B37" s="25" t="s">
        <v>75</v>
      </c>
      <c r="C37" s="30">
        <v>69</v>
      </c>
      <c r="D37" s="30">
        <v>79</v>
      </c>
      <c r="E37" s="30">
        <v>2637</v>
      </c>
      <c r="F37" s="30">
        <v>920</v>
      </c>
      <c r="G37" s="30">
        <v>115</v>
      </c>
      <c r="H37" s="30">
        <v>54</v>
      </c>
      <c r="I37" s="30">
        <v>3191</v>
      </c>
      <c r="J37" s="30">
        <v>618</v>
      </c>
      <c r="K37" s="30">
        <v>178</v>
      </c>
      <c r="L37" s="30">
        <v>130</v>
      </c>
      <c r="M37" s="30">
        <v>5828</v>
      </c>
      <c r="N37" s="30">
        <v>1538</v>
      </c>
      <c r="O37" s="19">
        <v>29</v>
      </c>
      <c r="P37" s="27" t="s">
        <v>75</v>
      </c>
      <c r="Q37" s="18">
        <f t="shared" si="1"/>
        <v>53.378378378378379</v>
      </c>
      <c r="R37" s="18">
        <f t="shared" si="2"/>
        <v>25.864492549901602</v>
      </c>
      <c r="S37" s="18">
        <f t="shared" si="3"/>
        <v>31.952662721893493</v>
      </c>
      <c r="T37" s="18">
        <f t="shared" si="4"/>
        <v>16.22473090049882</v>
      </c>
      <c r="U37" s="18">
        <f t="shared" si="5"/>
        <v>42.207792207792203</v>
      </c>
      <c r="V37" s="18">
        <f t="shared" si="6"/>
        <v>20.879717621504209</v>
      </c>
      <c r="AF37" s="28">
        <v>29</v>
      </c>
      <c r="AG37" s="29" t="s">
        <v>75</v>
      </c>
      <c r="AH37" s="21">
        <f t="shared" si="0"/>
        <v>42.207792207792203</v>
      </c>
      <c r="AI37" s="21">
        <f t="shared" si="7"/>
        <v>42.208082207792202</v>
      </c>
      <c r="AJ37" s="20">
        <f t="shared" si="8"/>
        <v>56</v>
      </c>
      <c r="AK37" s="20" t="str">
        <f t="shared" si="11"/>
        <v>Corangamite</v>
      </c>
      <c r="AL37" s="21">
        <f t="shared" si="12"/>
        <v>51.044776119402989</v>
      </c>
      <c r="AM37" s="20"/>
    </row>
    <row r="38" spans="1:39" x14ac:dyDescent="0.35">
      <c r="A38" s="19">
        <v>30</v>
      </c>
      <c r="B38" s="25" t="s">
        <v>76</v>
      </c>
      <c r="C38" s="30">
        <v>27</v>
      </c>
      <c r="D38" s="30">
        <v>50</v>
      </c>
      <c r="E38" s="30">
        <v>709</v>
      </c>
      <c r="F38" s="30">
        <v>473</v>
      </c>
      <c r="G38" s="30">
        <v>41</v>
      </c>
      <c r="H38" s="30">
        <v>35</v>
      </c>
      <c r="I38" s="30">
        <v>934</v>
      </c>
      <c r="J38" s="30">
        <v>266</v>
      </c>
      <c r="K38" s="30">
        <v>65</v>
      </c>
      <c r="L38" s="30">
        <v>90</v>
      </c>
      <c r="M38" s="30">
        <v>1646</v>
      </c>
      <c r="N38" s="30">
        <v>734</v>
      </c>
      <c r="O38" s="19">
        <v>30</v>
      </c>
      <c r="P38" s="27" t="s">
        <v>76</v>
      </c>
      <c r="Q38" s="18">
        <f t="shared" si="1"/>
        <v>64.935064935064929</v>
      </c>
      <c r="R38" s="18">
        <f t="shared" si="2"/>
        <v>40.016920473773268</v>
      </c>
      <c r="S38" s="18">
        <f t="shared" si="3"/>
        <v>46.05263157894737</v>
      </c>
      <c r="T38" s="18">
        <f t="shared" si="4"/>
        <v>22.166666666666668</v>
      </c>
      <c r="U38" s="18">
        <f t="shared" si="5"/>
        <v>58.064516129032263</v>
      </c>
      <c r="V38" s="18">
        <f t="shared" si="6"/>
        <v>30.840336134453782</v>
      </c>
      <c r="AF38" s="28">
        <v>30</v>
      </c>
      <c r="AG38" s="29" t="s">
        <v>76</v>
      </c>
      <c r="AH38" s="21">
        <f t="shared" si="0"/>
        <v>58.064516129032263</v>
      </c>
      <c r="AI38" s="21">
        <f t="shared" si="7"/>
        <v>58.064816129032266</v>
      </c>
      <c r="AJ38" s="20">
        <f t="shared" si="8"/>
        <v>6</v>
      </c>
      <c r="AK38" s="20" t="str">
        <f t="shared" si="11"/>
        <v>Glenelg</v>
      </c>
      <c r="AL38" s="21">
        <f t="shared" si="12"/>
        <v>50.2092050209205</v>
      </c>
      <c r="AM38" s="20"/>
    </row>
    <row r="39" spans="1:39" x14ac:dyDescent="0.35">
      <c r="A39" s="19">
        <v>31</v>
      </c>
      <c r="B39" s="25" t="s">
        <v>35</v>
      </c>
      <c r="C39" s="30">
        <v>295</v>
      </c>
      <c r="D39" s="30">
        <v>315</v>
      </c>
      <c r="E39" s="30">
        <v>18999</v>
      </c>
      <c r="F39" s="30">
        <v>3641</v>
      </c>
      <c r="G39" s="30">
        <v>491</v>
      </c>
      <c r="H39" s="30">
        <v>289</v>
      </c>
      <c r="I39" s="30">
        <v>21091</v>
      </c>
      <c r="J39" s="30">
        <v>2706</v>
      </c>
      <c r="K39" s="30">
        <v>785</v>
      </c>
      <c r="L39" s="30">
        <v>611</v>
      </c>
      <c r="M39" s="30">
        <v>40084</v>
      </c>
      <c r="N39" s="30">
        <v>6346</v>
      </c>
      <c r="O39" s="19">
        <v>31</v>
      </c>
      <c r="P39" s="27" t="s">
        <v>35</v>
      </c>
      <c r="Q39" s="18">
        <f t="shared" si="1"/>
        <v>51.639344262295083</v>
      </c>
      <c r="R39" s="18">
        <f t="shared" si="2"/>
        <v>16.082155477031801</v>
      </c>
      <c r="S39" s="18">
        <f t="shared" si="3"/>
        <v>37.051282051282051</v>
      </c>
      <c r="T39" s="18">
        <f t="shared" si="4"/>
        <v>11.371181241332941</v>
      </c>
      <c r="U39" s="18">
        <f t="shared" si="5"/>
        <v>43.767908309455592</v>
      </c>
      <c r="V39" s="18">
        <f t="shared" si="6"/>
        <v>13.667887141934093</v>
      </c>
      <c r="AF39" s="28">
        <v>31</v>
      </c>
      <c r="AG39" s="29" t="s">
        <v>35</v>
      </c>
      <c r="AH39" s="21">
        <f t="shared" si="0"/>
        <v>43.767908309455592</v>
      </c>
      <c r="AI39" s="21">
        <f t="shared" si="7"/>
        <v>43.768218309455591</v>
      </c>
      <c r="AJ39" s="20">
        <f t="shared" si="8"/>
        <v>52</v>
      </c>
      <c r="AK39" s="20" t="str">
        <f t="shared" si="11"/>
        <v>Baw Baw</v>
      </c>
      <c r="AL39" s="21">
        <f t="shared" si="12"/>
        <v>49.724264705882355</v>
      </c>
      <c r="AM39" s="20"/>
    </row>
    <row r="40" spans="1:39" x14ac:dyDescent="0.35">
      <c r="A40" s="19">
        <v>32</v>
      </c>
      <c r="B40" s="25" t="s">
        <v>58</v>
      </c>
      <c r="C40" s="30">
        <v>72</v>
      </c>
      <c r="D40" s="30">
        <v>75</v>
      </c>
      <c r="E40" s="30">
        <v>3196</v>
      </c>
      <c r="F40" s="30">
        <v>1207</v>
      </c>
      <c r="G40" s="30">
        <v>112</v>
      </c>
      <c r="H40" s="30">
        <v>82</v>
      </c>
      <c r="I40" s="30">
        <v>3704</v>
      </c>
      <c r="J40" s="30">
        <v>935</v>
      </c>
      <c r="K40" s="30">
        <v>180</v>
      </c>
      <c r="L40" s="30">
        <v>158</v>
      </c>
      <c r="M40" s="30">
        <v>6895</v>
      </c>
      <c r="N40" s="30">
        <v>2141</v>
      </c>
      <c r="O40" s="19">
        <v>32</v>
      </c>
      <c r="P40" s="27" t="s">
        <v>58</v>
      </c>
      <c r="Q40" s="18">
        <f t="shared" si="1"/>
        <v>51.020408163265309</v>
      </c>
      <c r="R40" s="18">
        <f t="shared" si="2"/>
        <v>27.413127413127413</v>
      </c>
      <c r="S40" s="18">
        <f t="shared" si="3"/>
        <v>42.268041237113401</v>
      </c>
      <c r="T40" s="18">
        <f t="shared" si="4"/>
        <v>20.155205863332615</v>
      </c>
      <c r="U40" s="18">
        <f t="shared" si="5"/>
        <v>46.745562130177518</v>
      </c>
      <c r="V40" s="18">
        <f t="shared" si="6"/>
        <v>23.694112439132358</v>
      </c>
      <c r="AF40" s="28">
        <v>32</v>
      </c>
      <c r="AG40" s="29" t="s">
        <v>58</v>
      </c>
      <c r="AH40" s="21">
        <f t="shared" si="0"/>
        <v>46.745562130177518</v>
      </c>
      <c r="AI40" s="21">
        <f t="shared" si="7"/>
        <v>46.74588213017752</v>
      </c>
      <c r="AJ40" s="20">
        <f t="shared" si="8"/>
        <v>37</v>
      </c>
      <c r="AK40" s="20" t="str">
        <f t="shared" si="11"/>
        <v>Indigo</v>
      </c>
      <c r="AL40" s="21">
        <f t="shared" si="12"/>
        <v>49.528301886792455</v>
      </c>
      <c r="AM40" s="20"/>
    </row>
    <row r="41" spans="1:39" x14ac:dyDescent="0.35">
      <c r="A41" s="19">
        <v>33</v>
      </c>
      <c r="B41" s="25" t="s">
        <v>36</v>
      </c>
      <c r="C41" s="30">
        <v>1338</v>
      </c>
      <c r="D41" s="30">
        <v>1618</v>
      </c>
      <c r="E41" s="30">
        <v>43715</v>
      </c>
      <c r="F41" s="30">
        <v>13682</v>
      </c>
      <c r="G41" s="30">
        <v>1588</v>
      </c>
      <c r="H41" s="30">
        <v>1790</v>
      </c>
      <c r="I41" s="30">
        <v>46878</v>
      </c>
      <c r="J41" s="30">
        <v>11519</v>
      </c>
      <c r="K41" s="30">
        <v>2929</v>
      </c>
      <c r="L41" s="30">
        <v>3405</v>
      </c>
      <c r="M41" s="30">
        <v>90590</v>
      </c>
      <c r="N41" s="30">
        <v>25201</v>
      </c>
      <c r="O41" s="19">
        <v>33</v>
      </c>
      <c r="P41" s="27" t="s">
        <v>36</v>
      </c>
      <c r="Q41" s="18">
        <f t="shared" si="1"/>
        <v>54.736129905277394</v>
      </c>
      <c r="R41" s="18">
        <f t="shared" si="2"/>
        <v>23.837482795268045</v>
      </c>
      <c r="S41" s="18">
        <f t="shared" si="3"/>
        <v>52.989934872705746</v>
      </c>
      <c r="T41" s="18">
        <f t="shared" si="4"/>
        <v>19.725328355908694</v>
      </c>
      <c r="U41" s="18">
        <f t="shared" si="5"/>
        <v>53.757499210609403</v>
      </c>
      <c r="V41" s="18">
        <f t="shared" si="6"/>
        <v>21.764213108099938</v>
      </c>
      <c r="AF41" s="28">
        <v>33</v>
      </c>
      <c r="AG41" s="29" t="s">
        <v>36</v>
      </c>
      <c r="AH41" s="21">
        <f t="shared" ref="AH41:AH72" si="13">VLOOKUP($AF41,$O$9:$V$87,1+$AJ$4*2)</f>
        <v>53.757499210609403</v>
      </c>
      <c r="AI41" s="21">
        <f t="shared" si="7"/>
        <v>53.757829210609401</v>
      </c>
      <c r="AJ41" s="20">
        <f t="shared" si="8"/>
        <v>18</v>
      </c>
      <c r="AK41" s="20" t="str">
        <f t="shared" si="11"/>
        <v>Ballarat</v>
      </c>
      <c r="AL41" s="21">
        <f t="shared" si="12"/>
        <v>48.368069209594964</v>
      </c>
      <c r="AM41" s="20"/>
    </row>
    <row r="42" spans="1:39" x14ac:dyDescent="0.35">
      <c r="A42" s="19">
        <v>34</v>
      </c>
      <c r="B42" s="25" t="s">
        <v>77</v>
      </c>
      <c r="C42" s="30">
        <v>46</v>
      </c>
      <c r="D42" s="30">
        <v>63</v>
      </c>
      <c r="E42" s="30">
        <v>2493</v>
      </c>
      <c r="F42" s="30">
        <v>1169</v>
      </c>
      <c r="G42" s="30">
        <v>66</v>
      </c>
      <c r="H42" s="30">
        <v>43</v>
      </c>
      <c r="I42" s="30">
        <v>3306</v>
      </c>
      <c r="J42" s="30">
        <v>764</v>
      </c>
      <c r="K42" s="30">
        <v>107</v>
      </c>
      <c r="L42" s="30">
        <v>105</v>
      </c>
      <c r="M42" s="30">
        <v>5795</v>
      </c>
      <c r="N42" s="30">
        <v>1933</v>
      </c>
      <c r="O42" s="19">
        <v>34</v>
      </c>
      <c r="P42" s="27" t="s">
        <v>77</v>
      </c>
      <c r="Q42" s="18">
        <f t="shared" si="1"/>
        <v>57.798165137614674</v>
      </c>
      <c r="R42" s="18">
        <f t="shared" si="2"/>
        <v>31.922446750409613</v>
      </c>
      <c r="S42" s="18">
        <f t="shared" si="3"/>
        <v>39.449541284403672</v>
      </c>
      <c r="T42" s="18">
        <f t="shared" si="4"/>
        <v>18.77149877149877</v>
      </c>
      <c r="U42" s="18">
        <f t="shared" si="5"/>
        <v>49.528301886792455</v>
      </c>
      <c r="V42" s="18">
        <f t="shared" si="6"/>
        <v>25.012939958592135</v>
      </c>
      <c r="AF42" s="28">
        <v>34</v>
      </c>
      <c r="AG42" s="29" t="s">
        <v>77</v>
      </c>
      <c r="AH42" s="21">
        <f t="shared" si="13"/>
        <v>49.528301886792455</v>
      </c>
      <c r="AI42" s="21">
        <f t="shared" si="7"/>
        <v>49.528641886792457</v>
      </c>
      <c r="AJ42" s="20">
        <f t="shared" si="8"/>
        <v>32</v>
      </c>
      <c r="AK42" s="20" t="str">
        <f t="shared" si="11"/>
        <v>Mansfield</v>
      </c>
      <c r="AL42" s="21">
        <f t="shared" si="12"/>
        <v>48.299319727891152</v>
      </c>
      <c r="AM42" s="20"/>
    </row>
    <row r="43" spans="1:39" x14ac:dyDescent="0.35">
      <c r="A43" s="19">
        <v>35</v>
      </c>
      <c r="B43" s="25" t="s">
        <v>37</v>
      </c>
      <c r="C43" s="30">
        <v>547</v>
      </c>
      <c r="D43" s="30">
        <v>426</v>
      </c>
      <c r="E43" s="30">
        <v>32895</v>
      </c>
      <c r="F43" s="30">
        <v>5375</v>
      </c>
      <c r="G43" s="30">
        <v>784</v>
      </c>
      <c r="H43" s="30">
        <v>396</v>
      </c>
      <c r="I43" s="30">
        <v>36724</v>
      </c>
      <c r="J43" s="30">
        <v>3978</v>
      </c>
      <c r="K43" s="30">
        <v>1326</v>
      </c>
      <c r="L43" s="30">
        <v>824</v>
      </c>
      <c r="M43" s="30">
        <v>69621</v>
      </c>
      <c r="N43" s="30">
        <v>9346</v>
      </c>
      <c r="O43" s="19">
        <v>35</v>
      </c>
      <c r="P43" s="27" t="s">
        <v>37</v>
      </c>
      <c r="Q43" s="18">
        <f t="shared" si="1"/>
        <v>43.782117163412124</v>
      </c>
      <c r="R43" s="18">
        <f t="shared" si="2"/>
        <v>14.04494382022472</v>
      </c>
      <c r="S43" s="18">
        <f t="shared" si="3"/>
        <v>33.559322033898304</v>
      </c>
      <c r="T43" s="18">
        <f t="shared" si="4"/>
        <v>9.7734755048891948</v>
      </c>
      <c r="U43" s="18">
        <f t="shared" si="5"/>
        <v>38.325581395348834</v>
      </c>
      <c r="V43" s="18">
        <f t="shared" si="6"/>
        <v>11.835323616194106</v>
      </c>
      <c r="AF43" s="28">
        <v>35</v>
      </c>
      <c r="AG43" s="29" t="s">
        <v>37</v>
      </c>
      <c r="AH43" s="21">
        <f t="shared" si="13"/>
        <v>38.325581395348834</v>
      </c>
      <c r="AI43" s="21">
        <f t="shared" si="7"/>
        <v>38.325931395348832</v>
      </c>
      <c r="AJ43" s="20">
        <f t="shared" si="8"/>
        <v>63</v>
      </c>
      <c r="AK43" s="20" t="str">
        <f t="shared" si="11"/>
        <v>Brimbank</v>
      </c>
      <c r="AL43" s="21">
        <f t="shared" si="12"/>
        <v>48.200917652740884</v>
      </c>
      <c r="AM43" s="20"/>
    </row>
    <row r="44" spans="1:39" x14ac:dyDescent="0.35">
      <c r="A44" s="19">
        <v>36</v>
      </c>
      <c r="B44" s="25" t="s">
        <v>38</v>
      </c>
      <c r="C44" s="30">
        <v>582</v>
      </c>
      <c r="D44" s="30">
        <v>511</v>
      </c>
      <c r="E44" s="30">
        <v>31486</v>
      </c>
      <c r="F44" s="30">
        <v>6864</v>
      </c>
      <c r="G44" s="30">
        <v>820</v>
      </c>
      <c r="H44" s="30">
        <v>447</v>
      </c>
      <c r="I44" s="30">
        <v>35409</v>
      </c>
      <c r="J44" s="30">
        <v>5261</v>
      </c>
      <c r="K44" s="30">
        <v>1402</v>
      </c>
      <c r="L44" s="30">
        <v>959</v>
      </c>
      <c r="M44" s="30">
        <v>66901</v>
      </c>
      <c r="N44" s="30">
        <v>12120</v>
      </c>
      <c r="O44" s="19">
        <v>36</v>
      </c>
      <c r="P44" s="27" t="s">
        <v>38</v>
      </c>
      <c r="Q44" s="18">
        <f t="shared" si="1"/>
        <v>46.752058554437326</v>
      </c>
      <c r="R44" s="18">
        <f t="shared" si="2"/>
        <v>17.898305084745765</v>
      </c>
      <c r="S44" s="18">
        <f t="shared" si="3"/>
        <v>35.280189423835836</v>
      </c>
      <c r="T44" s="18">
        <f t="shared" si="4"/>
        <v>12.935824932382593</v>
      </c>
      <c r="U44" s="18">
        <f t="shared" si="5"/>
        <v>40.618382041507836</v>
      </c>
      <c r="V44" s="18">
        <f t="shared" si="6"/>
        <v>15.337695043089811</v>
      </c>
      <c r="AF44" s="28">
        <v>36</v>
      </c>
      <c r="AG44" s="29" t="s">
        <v>38</v>
      </c>
      <c r="AH44" s="21">
        <f t="shared" si="13"/>
        <v>40.618382041507836</v>
      </c>
      <c r="AI44" s="21">
        <f t="shared" si="7"/>
        <v>40.618742041507836</v>
      </c>
      <c r="AJ44" s="20">
        <f t="shared" si="8"/>
        <v>59</v>
      </c>
      <c r="AK44" s="20" t="str">
        <f t="shared" si="11"/>
        <v>Golden Plains</v>
      </c>
      <c r="AL44" s="21">
        <f t="shared" si="12"/>
        <v>46.808510638297875</v>
      </c>
      <c r="AM44" s="20"/>
    </row>
    <row r="45" spans="1:39" x14ac:dyDescent="0.35">
      <c r="A45" s="19">
        <v>37</v>
      </c>
      <c r="B45" s="25" t="s">
        <v>39</v>
      </c>
      <c r="C45" s="30">
        <v>378</v>
      </c>
      <c r="D45" s="30">
        <v>609</v>
      </c>
      <c r="E45" s="30">
        <v>10652</v>
      </c>
      <c r="F45" s="30">
        <v>5318</v>
      </c>
      <c r="G45" s="30">
        <v>578</v>
      </c>
      <c r="H45" s="30">
        <v>525</v>
      </c>
      <c r="I45" s="30">
        <v>12714</v>
      </c>
      <c r="J45" s="30">
        <v>4522</v>
      </c>
      <c r="K45" s="30">
        <v>956</v>
      </c>
      <c r="L45" s="30">
        <v>1138</v>
      </c>
      <c r="M45" s="30">
        <v>23365</v>
      </c>
      <c r="N45" s="30">
        <v>9838</v>
      </c>
      <c r="O45" s="19">
        <v>37</v>
      </c>
      <c r="P45" s="27" t="s">
        <v>39</v>
      </c>
      <c r="Q45" s="18">
        <f t="shared" si="1"/>
        <v>61.702127659574465</v>
      </c>
      <c r="R45" s="18">
        <f t="shared" si="2"/>
        <v>33.299937382592361</v>
      </c>
      <c r="S45" s="18">
        <f t="shared" si="3"/>
        <v>47.597461468721669</v>
      </c>
      <c r="T45" s="18">
        <f t="shared" si="4"/>
        <v>26.235785565096307</v>
      </c>
      <c r="U45" s="18">
        <f t="shared" si="5"/>
        <v>54.345749761222542</v>
      </c>
      <c r="V45" s="18">
        <f t="shared" si="6"/>
        <v>29.629852724151434</v>
      </c>
      <c r="AF45" s="28">
        <v>37</v>
      </c>
      <c r="AG45" s="29" t="s">
        <v>39</v>
      </c>
      <c r="AH45" s="21">
        <f t="shared" si="13"/>
        <v>54.345749761222542</v>
      </c>
      <c r="AI45" s="21">
        <f t="shared" si="7"/>
        <v>54.346119761222539</v>
      </c>
      <c r="AJ45" s="20">
        <f t="shared" si="8"/>
        <v>15</v>
      </c>
      <c r="AK45" s="20" t="str">
        <f t="shared" si="11"/>
        <v>Horsham</v>
      </c>
      <c r="AL45" s="21">
        <f t="shared" si="12"/>
        <v>46.745562130177518</v>
      </c>
      <c r="AM45" s="20"/>
    </row>
    <row r="46" spans="1:39" x14ac:dyDescent="0.35">
      <c r="A46" s="19">
        <v>38</v>
      </c>
      <c r="B46" s="25" t="s">
        <v>78</v>
      </c>
      <c r="C46" s="30">
        <v>34</v>
      </c>
      <c r="D46" s="30">
        <v>55</v>
      </c>
      <c r="E46" s="30">
        <v>886</v>
      </c>
      <c r="F46" s="30">
        <v>645</v>
      </c>
      <c r="G46" s="30">
        <v>46</v>
      </c>
      <c r="H46" s="30">
        <v>52</v>
      </c>
      <c r="I46" s="30">
        <v>1135</v>
      </c>
      <c r="J46" s="30">
        <v>398</v>
      </c>
      <c r="K46" s="30">
        <v>84</v>
      </c>
      <c r="L46" s="30">
        <v>108</v>
      </c>
      <c r="M46" s="30">
        <v>2021</v>
      </c>
      <c r="N46" s="30">
        <v>1047</v>
      </c>
      <c r="O46" s="19">
        <v>38</v>
      </c>
      <c r="P46" s="27" t="s">
        <v>78</v>
      </c>
      <c r="Q46" s="18">
        <f t="shared" si="1"/>
        <v>61.797752808988761</v>
      </c>
      <c r="R46" s="18">
        <f t="shared" si="2"/>
        <v>42.129327237099936</v>
      </c>
      <c r="S46" s="18">
        <f t="shared" si="3"/>
        <v>53.061224489795919</v>
      </c>
      <c r="T46" s="18">
        <f t="shared" si="4"/>
        <v>25.962165688193085</v>
      </c>
      <c r="U46" s="18">
        <f t="shared" si="5"/>
        <v>56.25</v>
      </c>
      <c r="V46" s="18">
        <f t="shared" si="6"/>
        <v>34.126466753585397</v>
      </c>
      <c r="AF46" s="28">
        <v>38</v>
      </c>
      <c r="AG46" s="29" t="s">
        <v>78</v>
      </c>
      <c r="AH46" s="21">
        <f t="shared" si="13"/>
        <v>56.25</v>
      </c>
      <c r="AI46" s="21">
        <f t="shared" si="7"/>
        <v>56.25038</v>
      </c>
      <c r="AJ46" s="20">
        <f t="shared" si="8"/>
        <v>9</v>
      </c>
      <c r="AK46" s="20" t="str">
        <f t="shared" si="11"/>
        <v>Warrnambool</v>
      </c>
      <c r="AL46" s="21">
        <f t="shared" si="12"/>
        <v>46.615384615384613</v>
      </c>
      <c r="AM46" s="20"/>
    </row>
    <row r="47" spans="1:39" x14ac:dyDescent="0.35">
      <c r="A47" s="19">
        <v>39</v>
      </c>
      <c r="B47" s="25" t="s">
        <v>79</v>
      </c>
      <c r="C47" s="30">
        <v>161</v>
      </c>
      <c r="D47" s="30">
        <v>143</v>
      </c>
      <c r="E47" s="30">
        <v>8948</v>
      </c>
      <c r="F47" s="30">
        <v>2517</v>
      </c>
      <c r="G47" s="30">
        <v>238</v>
      </c>
      <c r="H47" s="30">
        <v>114</v>
      </c>
      <c r="I47" s="30">
        <v>10918</v>
      </c>
      <c r="J47" s="30">
        <v>1456</v>
      </c>
      <c r="K47" s="30">
        <v>393</v>
      </c>
      <c r="L47" s="30">
        <v>258</v>
      </c>
      <c r="M47" s="30">
        <v>19866</v>
      </c>
      <c r="N47" s="30">
        <v>3973</v>
      </c>
      <c r="O47" s="19">
        <v>39</v>
      </c>
      <c r="P47" s="27" t="s">
        <v>79</v>
      </c>
      <c r="Q47" s="18">
        <f t="shared" si="1"/>
        <v>47.039473684210527</v>
      </c>
      <c r="R47" s="18">
        <f t="shared" si="2"/>
        <v>21.953772350632359</v>
      </c>
      <c r="S47" s="18">
        <f t="shared" si="3"/>
        <v>32.386363636363633</v>
      </c>
      <c r="T47" s="18">
        <f t="shared" si="4"/>
        <v>11.766607402618394</v>
      </c>
      <c r="U47" s="18">
        <f t="shared" si="5"/>
        <v>39.631336405529957</v>
      </c>
      <c r="V47" s="18">
        <f t="shared" si="6"/>
        <v>16.665967532195143</v>
      </c>
      <c r="AF47" s="28">
        <v>39</v>
      </c>
      <c r="AG47" s="29" t="s">
        <v>79</v>
      </c>
      <c r="AH47" s="21">
        <f t="shared" si="13"/>
        <v>39.631336405529957</v>
      </c>
      <c r="AI47" s="21">
        <f t="shared" si="7"/>
        <v>39.63172640552996</v>
      </c>
      <c r="AJ47" s="20">
        <f t="shared" si="8"/>
        <v>60</v>
      </c>
      <c r="AK47" s="20" t="str">
        <f t="shared" si="11"/>
        <v>Bass Coast</v>
      </c>
      <c r="AL47" s="21">
        <f t="shared" si="12"/>
        <v>46.558197747183982</v>
      </c>
      <c r="AM47" s="20"/>
    </row>
    <row r="48" spans="1:39" x14ac:dyDescent="0.35">
      <c r="A48" s="19">
        <v>40</v>
      </c>
      <c r="B48" s="25" t="s">
        <v>40</v>
      </c>
      <c r="C48" s="30">
        <v>367</v>
      </c>
      <c r="D48" s="30">
        <v>175</v>
      </c>
      <c r="E48" s="30">
        <v>25468</v>
      </c>
      <c r="F48" s="30">
        <v>2578</v>
      </c>
      <c r="G48" s="30">
        <v>505</v>
      </c>
      <c r="H48" s="30">
        <v>200</v>
      </c>
      <c r="I48" s="30">
        <v>28168</v>
      </c>
      <c r="J48" s="30">
        <v>2237</v>
      </c>
      <c r="K48" s="30">
        <v>872</v>
      </c>
      <c r="L48" s="30">
        <v>380</v>
      </c>
      <c r="M48" s="30">
        <v>53641</v>
      </c>
      <c r="N48" s="30">
        <v>4814</v>
      </c>
      <c r="O48" s="19">
        <v>40</v>
      </c>
      <c r="P48" s="27" t="s">
        <v>40</v>
      </c>
      <c r="Q48" s="18">
        <f t="shared" si="1"/>
        <v>32.287822878228781</v>
      </c>
      <c r="R48" s="18">
        <f t="shared" si="2"/>
        <v>9.1920416458675032</v>
      </c>
      <c r="S48" s="18">
        <f t="shared" si="3"/>
        <v>28.368794326241137</v>
      </c>
      <c r="T48" s="18">
        <f t="shared" si="4"/>
        <v>7.357342542345009</v>
      </c>
      <c r="U48" s="18">
        <f t="shared" si="5"/>
        <v>30.35143769968051</v>
      </c>
      <c r="V48" s="18">
        <f t="shared" si="6"/>
        <v>8.2353947480968266</v>
      </c>
      <c r="AF48" s="28">
        <v>40</v>
      </c>
      <c r="AG48" s="29" t="s">
        <v>40</v>
      </c>
      <c r="AH48" s="21">
        <f t="shared" si="13"/>
        <v>30.35143769968051</v>
      </c>
      <c r="AI48" s="21">
        <f t="shared" si="7"/>
        <v>30.351837699680509</v>
      </c>
      <c r="AJ48" s="20">
        <f t="shared" si="8"/>
        <v>73</v>
      </c>
      <c r="AK48" s="20" t="str">
        <f t="shared" si="11"/>
        <v>Mitchell</v>
      </c>
      <c r="AL48" s="21">
        <f t="shared" si="12"/>
        <v>46.542827657378744</v>
      </c>
      <c r="AM48" s="20"/>
    </row>
    <row r="49" spans="1:39" x14ac:dyDescent="0.35">
      <c r="A49" s="19">
        <v>41</v>
      </c>
      <c r="B49" s="25" t="s">
        <v>80</v>
      </c>
      <c r="C49" s="30">
        <v>36</v>
      </c>
      <c r="D49" s="30">
        <v>44</v>
      </c>
      <c r="E49" s="30">
        <v>1455</v>
      </c>
      <c r="F49" s="30">
        <v>613</v>
      </c>
      <c r="G49" s="30">
        <v>36</v>
      </c>
      <c r="H49" s="30">
        <v>26</v>
      </c>
      <c r="I49" s="30">
        <v>1880</v>
      </c>
      <c r="J49" s="30">
        <v>370</v>
      </c>
      <c r="K49" s="30">
        <v>76</v>
      </c>
      <c r="L49" s="30">
        <v>71</v>
      </c>
      <c r="M49" s="30">
        <v>3338</v>
      </c>
      <c r="N49" s="30">
        <v>977</v>
      </c>
      <c r="O49" s="19">
        <v>41</v>
      </c>
      <c r="P49" s="27" t="s">
        <v>80</v>
      </c>
      <c r="Q49" s="18">
        <f t="shared" si="1"/>
        <v>55.000000000000007</v>
      </c>
      <c r="R49" s="18">
        <f t="shared" si="2"/>
        <v>29.642166344294001</v>
      </c>
      <c r="S49" s="18">
        <f t="shared" si="3"/>
        <v>41.935483870967744</v>
      </c>
      <c r="T49" s="18">
        <f t="shared" si="4"/>
        <v>16.444444444444446</v>
      </c>
      <c r="U49" s="18">
        <f t="shared" si="5"/>
        <v>48.299319727891152</v>
      </c>
      <c r="V49" s="18">
        <f t="shared" si="6"/>
        <v>22.641946697566627</v>
      </c>
      <c r="AF49" s="28">
        <v>41</v>
      </c>
      <c r="AG49" s="29" t="s">
        <v>80</v>
      </c>
      <c r="AH49" s="21">
        <f t="shared" si="13"/>
        <v>48.299319727891152</v>
      </c>
      <c r="AI49" s="21">
        <f t="shared" si="7"/>
        <v>48.299729727891155</v>
      </c>
      <c r="AJ49" s="20">
        <f t="shared" si="8"/>
        <v>34</v>
      </c>
      <c r="AK49" s="20" t="str">
        <f t="shared" si="11"/>
        <v>South Gippsland</v>
      </c>
      <c r="AL49" s="21">
        <f t="shared" si="12"/>
        <v>46.36542239685658</v>
      </c>
      <c r="AM49" s="20"/>
    </row>
    <row r="50" spans="1:39" x14ac:dyDescent="0.35">
      <c r="A50" s="19">
        <v>42</v>
      </c>
      <c r="B50" s="25" t="s">
        <v>41</v>
      </c>
      <c r="C50" s="30">
        <v>303</v>
      </c>
      <c r="D50" s="30">
        <v>286</v>
      </c>
      <c r="E50" s="30">
        <v>21877</v>
      </c>
      <c r="F50" s="30">
        <v>2640</v>
      </c>
      <c r="G50" s="30">
        <v>468</v>
      </c>
      <c r="H50" s="30">
        <v>269</v>
      </c>
      <c r="I50" s="30">
        <v>22143</v>
      </c>
      <c r="J50" s="30">
        <v>2326</v>
      </c>
      <c r="K50" s="30">
        <v>769</v>
      </c>
      <c r="L50" s="30">
        <v>557</v>
      </c>
      <c r="M50" s="30">
        <v>44017</v>
      </c>
      <c r="N50" s="30">
        <v>4966</v>
      </c>
      <c r="O50" s="19">
        <v>42</v>
      </c>
      <c r="P50" s="27" t="s">
        <v>41</v>
      </c>
      <c r="Q50" s="18">
        <f t="shared" si="1"/>
        <v>48.556876061120541</v>
      </c>
      <c r="R50" s="18">
        <f t="shared" si="2"/>
        <v>10.768038503895257</v>
      </c>
      <c r="S50" s="18">
        <f t="shared" si="3"/>
        <v>36.499321573948443</v>
      </c>
      <c r="T50" s="18">
        <f t="shared" si="4"/>
        <v>9.5059054313621321</v>
      </c>
      <c r="U50" s="18">
        <f t="shared" si="5"/>
        <v>42.006033182503771</v>
      </c>
      <c r="V50" s="18">
        <f t="shared" si="6"/>
        <v>10.138211216136209</v>
      </c>
      <c r="AF50" s="28">
        <v>42</v>
      </c>
      <c r="AG50" s="29" t="s">
        <v>41</v>
      </c>
      <c r="AH50" s="21">
        <f t="shared" si="13"/>
        <v>42.006033182503771</v>
      </c>
      <c r="AI50" s="21">
        <f t="shared" si="7"/>
        <v>42.006453182503769</v>
      </c>
      <c r="AJ50" s="20">
        <f t="shared" si="8"/>
        <v>57</v>
      </c>
      <c r="AK50" s="20" t="str">
        <f t="shared" si="11"/>
        <v>Alpine</v>
      </c>
      <c r="AL50" s="21">
        <f t="shared" si="12"/>
        <v>46.276595744680847</v>
      </c>
      <c r="AM50" s="20"/>
    </row>
    <row r="51" spans="1:39" x14ac:dyDescent="0.35">
      <c r="A51" s="19">
        <v>43</v>
      </c>
      <c r="B51" s="25" t="s">
        <v>42</v>
      </c>
      <c r="C51" s="30">
        <v>466</v>
      </c>
      <c r="D51" s="30">
        <v>373</v>
      </c>
      <c r="E51" s="30">
        <v>22497</v>
      </c>
      <c r="F51" s="30">
        <v>4766</v>
      </c>
      <c r="G51" s="30">
        <v>674</v>
      </c>
      <c r="H51" s="30">
        <v>352</v>
      </c>
      <c r="I51" s="30">
        <v>25858</v>
      </c>
      <c r="J51" s="30">
        <v>3521</v>
      </c>
      <c r="K51" s="30">
        <v>1134</v>
      </c>
      <c r="L51" s="30">
        <v>731</v>
      </c>
      <c r="M51" s="30">
        <v>48352</v>
      </c>
      <c r="N51" s="30">
        <v>8289</v>
      </c>
      <c r="O51" s="19">
        <v>43</v>
      </c>
      <c r="P51" s="27" t="s">
        <v>42</v>
      </c>
      <c r="Q51" s="18">
        <f t="shared" si="1"/>
        <v>44.457687723480333</v>
      </c>
      <c r="R51" s="18">
        <f t="shared" si="2"/>
        <v>17.481568426071966</v>
      </c>
      <c r="S51" s="18">
        <f t="shared" si="3"/>
        <v>34.307992202729039</v>
      </c>
      <c r="T51" s="18">
        <f t="shared" si="4"/>
        <v>11.984751012628067</v>
      </c>
      <c r="U51" s="18">
        <f t="shared" si="5"/>
        <v>39.195710455764079</v>
      </c>
      <c r="V51" s="18">
        <f t="shared" si="6"/>
        <v>14.634275524796525</v>
      </c>
      <c r="AF51" s="28">
        <v>43</v>
      </c>
      <c r="AG51" s="29" t="s">
        <v>42</v>
      </c>
      <c r="AH51" s="21">
        <f t="shared" si="13"/>
        <v>39.195710455764079</v>
      </c>
      <c r="AI51" s="21">
        <f t="shared" si="7"/>
        <v>39.19614045576408</v>
      </c>
      <c r="AJ51" s="20">
        <f t="shared" si="8"/>
        <v>62</v>
      </c>
      <c r="AK51" s="20" t="str">
        <f t="shared" si="11"/>
        <v>Greater Geelong</v>
      </c>
      <c r="AL51" s="21">
        <f t="shared" si="12"/>
        <v>46.222498962224989</v>
      </c>
      <c r="AM51" s="20"/>
    </row>
    <row r="52" spans="1:39" x14ac:dyDescent="0.35">
      <c r="A52" s="19">
        <v>44</v>
      </c>
      <c r="B52" s="25" t="s">
        <v>43</v>
      </c>
      <c r="C52" s="30">
        <v>423</v>
      </c>
      <c r="D52" s="30">
        <v>151</v>
      </c>
      <c r="E52" s="30">
        <v>42020</v>
      </c>
      <c r="F52" s="30">
        <v>2456</v>
      </c>
      <c r="G52" s="30">
        <v>489</v>
      </c>
      <c r="H52" s="30">
        <v>140</v>
      </c>
      <c r="I52" s="30">
        <v>41056</v>
      </c>
      <c r="J52" s="30">
        <v>2068</v>
      </c>
      <c r="K52" s="30">
        <v>916</v>
      </c>
      <c r="L52" s="30">
        <v>291</v>
      </c>
      <c r="M52" s="30">
        <v>83078</v>
      </c>
      <c r="N52" s="30">
        <v>4525</v>
      </c>
      <c r="O52" s="19">
        <v>44</v>
      </c>
      <c r="P52" s="27" t="s">
        <v>43</v>
      </c>
      <c r="Q52" s="18">
        <f t="shared" si="1"/>
        <v>26.306620209059233</v>
      </c>
      <c r="R52" s="18">
        <f t="shared" si="2"/>
        <v>5.5220793236801873</v>
      </c>
      <c r="S52" s="18">
        <f t="shared" si="3"/>
        <v>22.257551669316374</v>
      </c>
      <c r="T52" s="18">
        <f t="shared" si="4"/>
        <v>4.79547351822651</v>
      </c>
      <c r="U52" s="18">
        <f t="shared" si="5"/>
        <v>24.109362054681029</v>
      </c>
      <c r="V52" s="18">
        <f t="shared" si="6"/>
        <v>5.1653482186683108</v>
      </c>
      <c r="AF52" s="28">
        <v>44</v>
      </c>
      <c r="AG52" s="29" t="s">
        <v>43</v>
      </c>
      <c r="AH52" s="21">
        <f t="shared" si="13"/>
        <v>24.109362054681029</v>
      </c>
      <c r="AI52" s="21">
        <f t="shared" si="7"/>
        <v>24.10980205468103</v>
      </c>
      <c r="AJ52" s="20">
        <f t="shared" si="8"/>
        <v>78</v>
      </c>
      <c r="AK52" s="20" t="str">
        <f t="shared" si="11"/>
        <v>Casey</v>
      </c>
      <c r="AL52" s="21">
        <f t="shared" si="12"/>
        <v>45.790978398983484</v>
      </c>
      <c r="AM52" s="20"/>
    </row>
    <row r="53" spans="1:39" x14ac:dyDescent="0.35">
      <c r="A53" s="19">
        <v>45</v>
      </c>
      <c r="B53" s="25" t="s">
        <v>44</v>
      </c>
      <c r="C53" s="30">
        <v>703</v>
      </c>
      <c r="D53" s="30">
        <v>677</v>
      </c>
      <c r="E53" s="30">
        <v>32778</v>
      </c>
      <c r="F53" s="30">
        <v>9113</v>
      </c>
      <c r="G53" s="30">
        <v>1062</v>
      </c>
      <c r="H53" s="30">
        <v>731</v>
      </c>
      <c r="I53" s="30">
        <v>36231</v>
      </c>
      <c r="J53" s="30">
        <v>7496</v>
      </c>
      <c r="K53" s="30">
        <v>1757</v>
      </c>
      <c r="L53" s="30">
        <v>1411</v>
      </c>
      <c r="M53" s="30">
        <v>69011</v>
      </c>
      <c r="N53" s="30">
        <v>16611</v>
      </c>
      <c r="O53" s="19">
        <v>45</v>
      </c>
      <c r="P53" s="27" t="s">
        <v>44</v>
      </c>
      <c r="Q53" s="18">
        <f t="shared" si="1"/>
        <v>49.05797101449275</v>
      </c>
      <c r="R53" s="18">
        <f t="shared" si="2"/>
        <v>21.75407605452245</v>
      </c>
      <c r="S53" s="18">
        <f t="shared" si="3"/>
        <v>40.769659788064693</v>
      </c>
      <c r="T53" s="18">
        <f t="shared" si="4"/>
        <v>17.142726461911405</v>
      </c>
      <c r="U53" s="18">
        <f t="shared" si="5"/>
        <v>44.539141414141412</v>
      </c>
      <c r="V53" s="18">
        <f t="shared" si="6"/>
        <v>19.400387750811706</v>
      </c>
      <c r="AF53" s="28">
        <v>45</v>
      </c>
      <c r="AG53" s="29" t="s">
        <v>44</v>
      </c>
      <c r="AH53" s="21">
        <f t="shared" si="13"/>
        <v>44.539141414141412</v>
      </c>
      <c r="AI53" s="21">
        <f t="shared" si="7"/>
        <v>44.539591414141412</v>
      </c>
      <c r="AJ53" s="20">
        <f t="shared" si="8"/>
        <v>48</v>
      </c>
      <c r="AK53" s="20" t="str">
        <f t="shared" si="11"/>
        <v>Frankston</v>
      </c>
      <c r="AL53" s="21">
        <f t="shared" si="12"/>
        <v>45.339595375722539</v>
      </c>
      <c r="AM53" s="20"/>
    </row>
    <row r="54" spans="1:39" x14ac:dyDescent="0.35">
      <c r="A54" s="19">
        <v>46</v>
      </c>
      <c r="B54" s="25" t="s">
        <v>59</v>
      </c>
      <c r="C54" s="30">
        <v>217</v>
      </c>
      <c r="D54" s="30">
        <v>366</v>
      </c>
      <c r="E54" s="30">
        <v>7654</v>
      </c>
      <c r="F54" s="30">
        <v>4357</v>
      </c>
      <c r="G54" s="30">
        <v>274</v>
      </c>
      <c r="H54" s="30">
        <v>354</v>
      </c>
      <c r="I54" s="30">
        <v>9314</v>
      </c>
      <c r="J54" s="30">
        <v>3447</v>
      </c>
      <c r="K54" s="30">
        <v>496</v>
      </c>
      <c r="L54" s="30">
        <v>719</v>
      </c>
      <c r="M54" s="30">
        <v>16972</v>
      </c>
      <c r="N54" s="30">
        <v>7807</v>
      </c>
      <c r="O54" s="19">
        <v>46</v>
      </c>
      <c r="P54" s="27" t="s">
        <v>59</v>
      </c>
      <c r="Q54" s="18">
        <f t="shared" si="1"/>
        <v>62.778730703259001</v>
      </c>
      <c r="R54" s="18">
        <f t="shared" si="2"/>
        <v>36.275081175589044</v>
      </c>
      <c r="S54" s="18">
        <f t="shared" si="3"/>
        <v>56.369426751592357</v>
      </c>
      <c r="T54" s="18">
        <f t="shared" si="4"/>
        <v>27.011989655983072</v>
      </c>
      <c r="U54" s="18">
        <f t="shared" si="5"/>
        <v>59.176954732510289</v>
      </c>
      <c r="V54" s="18">
        <f t="shared" si="6"/>
        <v>31.506517615722991</v>
      </c>
      <c r="AF54" s="28">
        <v>46</v>
      </c>
      <c r="AG54" s="29" t="s">
        <v>59</v>
      </c>
      <c r="AH54" s="21">
        <f t="shared" si="13"/>
        <v>59.176954732510289</v>
      </c>
      <c r="AI54" s="21">
        <f t="shared" si="7"/>
        <v>59.177414732510286</v>
      </c>
      <c r="AJ54" s="20">
        <f t="shared" si="8"/>
        <v>5</v>
      </c>
      <c r="AK54" s="20" t="str">
        <f t="shared" si="11"/>
        <v>Whittlesea</v>
      </c>
      <c r="AL54" s="21">
        <f t="shared" si="12"/>
        <v>44.917151813703541</v>
      </c>
      <c r="AM54" s="20"/>
    </row>
    <row r="55" spans="1:39" x14ac:dyDescent="0.35">
      <c r="A55" s="19">
        <v>47</v>
      </c>
      <c r="B55" s="25" t="s">
        <v>81</v>
      </c>
      <c r="C55" s="30">
        <v>238</v>
      </c>
      <c r="D55" s="30">
        <v>234</v>
      </c>
      <c r="E55" s="30">
        <v>7611</v>
      </c>
      <c r="F55" s="30">
        <v>3734</v>
      </c>
      <c r="G55" s="30">
        <v>280</v>
      </c>
      <c r="H55" s="30">
        <v>217</v>
      </c>
      <c r="I55" s="30">
        <v>9225</v>
      </c>
      <c r="J55" s="30">
        <v>2505</v>
      </c>
      <c r="K55" s="30">
        <v>518</v>
      </c>
      <c r="L55" s="30">
        <v>451</v>
      </c>
      <c r="M55" s="30">
        <v>16841</v>
      </c>
      <c r="N55" s="30">
        <v>6236</v>
      </c>
      <c r="O55" s="19">
        <v>47</v>
      </c>
      <c r="P55" s="27" t="s">
        <v>81</v>
      </c>
      <c r="Q55" s="18">
        <f t="shared" si="1"/>
        <v>49.576271186440678</v>
      </c>
      <c r="R55" s="18">
        <f t="shared" si="2"/>
        <v>32.913177611282499</v>
      </c>
      <c r="S55" s="18">
        <f t="shared" si="3"/>
        <v>43.661971830985912</v>
      </c>
      <c r="T55" s="18">
        <f t="shared" si="4"/>
        <v>21.355498721227622</v>
      </c>
      <c r="U55" s="18">
        <f t="shared" si="5"/>
        <v>46.542827657378744</v>
      </c>
      <c r="V55" s="18">
        <f t="shared" si="6"/>
        <v>27.022576591411362</v>
      </c>
      <c r="AF55" s="28">
        <v>47</v>
      </c>
      <c r="AG55" s="29" t="s">
        <v>81</v>
      </c>
      <c r="AH55" s="21">
        <f t="shared" si="13"/>
        <v>46.542827657378744</v>
      </c>
      <c r="AI55" s="21">
        <f t="shared" si="7"/>
        <v>46.543297657378744</v>
      </c>
      <c r="AJ55" s="20">
        <f t="shared" si="8"/>
        <v>40</v>
      </c>
      <c r="AK55" s="20" t="str">
        <f t="shared" si="11"/>
        <v>Moorabool</v>
      </c>
      <c r="AL55" s="21">
        <f t="shared" si="12"/>
        <v>44.622093023255815</v>
      </c>
      <c r="AM55" s="20"/>
    </row>
    <row r="56" spans="1:39" x14ac:dyDescent="0.35">
      <c r="A56" s="19">
        <v>48</v>
      </c>
      <c r="B56" s="25" t="s">
        <v>82</v>
      </c>
      <c r="C56" s="30">
        <v>115</v>
      </c>
      <c r="D56" s="30">
        <v>212</v>
      </c>
      <c r="E56" s="30">
        <v>3584</v>
      </c>
      <c r="F56" s="30">
        <v>2435</v>
      </c>
      <c r="G56" s="30">
        <v>159</v>
      </c>
      <c r="H56" s="30">
        <v>149</v>
      </c>
      <c r="I56" s="30">
        <v>4650</v>
      </c>
      <c r="J56" s="30">
        <v>1630</v>
      </c>
      <c r="K56" s="30">
        <v>271</v>
      </c>
      <c r="L56" s="30">
        <v>364</v>
      </c>
      <c r="M56" s="30">
        <v>8233</v>
      </c>
      <c r="N56" s="30">
        <v>4066</v>
      </c>
      <c r="O56" s="19">
        <v>48</v>
      </c>
      <c r="P56" s="27" t="s">
        <v>82</v>
      </c>
      <c r="Q56" s="18">
        <f t="shared" si="1"/>
        <v>64.831804281345569</v>
      </c>
      <c r="R56" s="18">
        <f t="shared" si="2"/>
        <v>40.455225120451907</v>
      </c>
      <c r="S56" s="18">
        <f t="shared" si="3"/>
        <v>48.376623376623378</v>
      </c>
      <c r="T56" s="18">
        <f t="shared" si="4"/>
        <v>25.955414012738853</v>
      </c>
      <c r="U56" s="18">
        <f t="shared" si="5"/>
        <v>57.322834645669296</v>
      </c>
      <c r="V56" s="18">
        <f t="shared" si="6"/>
        <v>33.059598341328559</v>
      </c>
      <c r="AF56" s="28">
        <v>48</v>
      </c>
      <c r="AG56" s="29" t="s">
        <v>82</v>
      </c>
      <c r="AH56" s="21">
        <f t="shared" si="13"/>
        <v>57.322834645669296</v>
      </c>
      <c r="AI56" s="21">
        <f t="shared" si="7"/>
        <v>57.323314645669299</v>
      </c>
      <c r="AJ56" s="20">
        <f t="shared" si="8"/>
        <v>7</v>
      </c>
      <c r="AK56" s="20" t="str">
        <f t="shared" si="11"/>
        <v>Melton</v>
      </c>
      <c r="AL56" s="21">
        <f t="shared" si="12"/>
        <v>44.539141414141412</v>
      </c>
      <c r="AM56" s="20"/>
    </row>
    <row r="57" spans="1:39" x14ac:dyDescent="0.35">
      <c r="A57" s="19">
        <v>49</v>
      </c>
      <c r="B57" s="25" t="s">
        <v>45</v>
      </c>
      <c r="C57" s="30">
        <v>585</v>
      </c>
      <c r="D57" s="30">
        <v>369</v>
      </c>
      <c r="E57" s="30">
        <v>42103</v>
      </c>
      <c r="F57" s="30">
        <v>3798</v>
      </c>
      <c r="G57" s="30">
        <v>768</v>
      </c>
      <c r="H57" s="30">
        <v>345</v>
      </c>
      <c r="I57" s="30">
        <v>42778</v>
      </c>
      <c r="J57" s="30">
        <v>3119</v>
      </c>
      <c r="K57" s="30">
        <v>1354</v>
      </c>
      <c r="L57" s="30">
        <v>719</v>
      </c>
      <c r="M57" s="30">
        <v>84882</v>
      </c>
      <c r="N57" s="30">
        <v>6918</v>
      </c>
      <c r="O57" s="19">
        <v>49</v>
      </c>
      <c r="P57" s="27" t="s">
        <v>45</v>
      </c>
      <c r="Q57" s="18">
        <f t="shared" si="1"/>
        <v>38.679245283018872</v>
      </c>
      <c r="R57" s="18">
        <f t="shared" si="2"/>
        <v>8.2743295353042416</v>
      </c>
      <c r="S57" s="18">
        <f t="shared" si="3"/>
        <v>30.997304582210244</v>
      </c>
      <c r="T57" s="18">
        <f t="shared" si="4"/>
        <v>6.7956511318822574</v>
      </c>
      <c r="U57" s="18">
        <f t="shared" si="5"/>
        <v>34.684032802701395</v>
      </c>
      <c r="V57" s="18">
        <f t="shared" si="6"/>
        <v>7.5359477124183005</v>
      </c>
      <c r="AF57" s="28">
        <v>49</v>
      </c>
      <c r="AG57" s="29" t="s">
        <v>45</v>
      </c>
      <c r="AH57" s="21">
        <f t="shared" si="13"/>
        <v>34.684032802701395</v>
      </c>
      <c r="AI57" s="21">
        <f t="shared" si="7"/>
        <v>34.684522802701395</v>
      </c>
      <c r="AJ57" s="20">
        <f t="shared" si="8"/>
        <v>68</v>
      </c>
      <c r="AK57" s="20" t="str">
        <f t="shared" si="11"/>
        <v>Mount Alexander</v>
      </c>
      <c r="AL57" s="21">
        <f t="shared" si="12"/>
        <v>44.200626959247643</v>
      </c>
      <c r="AM57" s="20"/>
    </row>
    <row r="58" spans="1:39" x14ac:dyDescent="0.35">
      <c r="A58" s="19">
        <v>50</v>
      </c>
      <c r="B58" s="25" t="s">
        <v>46</v>
      </c>
      <c r="C58" s="30">
        <v>391</v>
      </c>
      <c r="D58" s="30">
        <v>286</v>
      </c>
      <c r="E58" s="30">
        <v>26912</v>
      </c>
      <c r="F58" s="30">
        <v>3225</v>
      </c>
      <c r="G58" s="30">
        <v>547</v>
      </c>
      <c r="H58" s="30">
        <v>277</v>
      </c>
      <c r="I58" s="30">
        <v>29494</v>
      </c>
      <c r="J58" s="30">
        <v>2600</v>
      </c>
      <c r="K58" s="30">
        <v>942</v>
      </c>
      <c r="L58" s="30">
        <v>564</v>
      </c>
      <c r="M58" s="30">
        <v>56403</v>
      </c>
      <c r="N58" s="30">
        <v>5820</v>
      </c>
      <c r="O58" s="19">
        <v>50</v>
      </c>
      <c r="P58" s="27" t="s">
        <v>46</v>
      </c>
      <c r="Q58" s="18">
        <f t="shared" si="1"/>
        <v>42.245199409158054</v>
      </c>
      <c r="R58" s="18">
        <f t="shared" si="2"/>
        <v>10.701131499485681</v>
      </c>
      <c r="S58" s="18">
        <f t="shared" si="3"/>
        <v>33.616504854368934</v>
      </c>
      <c r="T58" s="18">
        <f t="shared" si="4"/>
        <v>8.1012027170187579</v>
      </c>
      <c r="U58" s="18">
        <f t="shared" si="5"/>
        <v>37.450199203187253</v>
      </c>
      <c r="V58" s="18">
        <f t="shared" si="6"/>
        <v>9.3534545103900477</v>
      </c>
      <c r="AF58" s="28">
        <v>50</v>
      </c>
      <c r="AG58" s="29" t="s">
        <v>46</v>
      </c>
      <c r="AH58" s="21">
        <f t="shared" si="13"/>
        <v>37.450199203187253</v>
      </c>
      <c r="AI58" s="21">
        <f t="shared" si="7"/>
        <v>37.450699203187256</v>
      </c>
      <c r="AJ58" s="20">
        <f t="shared" si="8"/>
        <v>66</v>
      </c>
      <c r="AK58" s="20" t="str">
        <f t="shared" si="11"/>
        <v>Mornington Peninsula</v>
      </c>
      <c r="AL58" s="21">
        <f t="shared" si="12"/>
        <v>44.021968736797632</v>
      </c>
      <c r="AM58" s="20"/>
    </row>
    <row r="59" spans="1:39" x14ac:dyDescent="0.35">
      <c r="A59" s="19">
        <v>51</v>
      </c>
      <c r="B59" s="25" t="s">
        <v>83</v>
      </c>
      <c r="C59" s="30">
        <v>155</v>
      </c>
      <c r="D59" s="30">
        <v>165</v>
      </c>
      <c r="E59" s="30">
        <v>5932</v>
      </c>
      <c r="F59" s="30">
        <v>2740</v>
      </c>
      <c r="G59" s="30">
        <v>219</v>
      </c>
      <c r="H59" s="30">
        <v>142</v>
      </c>
      <c r="I59" s="30">
        <v>7414</v>
      </c>
      <c r="J59" s="30">
        <v>1705</v>
      </c>
      <c r="K59" s="30">
        <v>381</v>
      </c>
      <c r="L59" s="30">
        <v>307</v>
      </c>
      <c r="M59" s="30">
        <v>13339</v>
      </c>
      <c r="N59" s="30">
        <v>4441</v>
      </c>
      <c r="O59" s="19">
        <v>51</v>
      </c>
      <c r="P59" s="27" t="s">
        <v>83</v>
      </c>
      <c r="Q59" s="18">
        <f t="shared" si="1"/>
        <v>51.5625</v>
      </c>
      <c r="R59" s="18">
        <f t="shared" si="2"/>
        <v>31.595940959409596</v>
      </c>
      <c r="S59" s="18">
        <f t="shared" si="3"/>
        <v>39.335180055401665</v>
      </c>
      <c r="T59" s="18">
        <f t="shared" si="4"/>
        <v>18.697225572979491</v>
      </c>
      <c r="U59" s="18">
        <f t="shared" si="5"/>
        <v>44.622093023255815</v>
      </c>
      <c r="V59" s="18">
        <f t="shared" si="6"/>
        <v>24.977502812148479</v>
      </c>
      <c r="AF59" s="28">
        <v>51</v>
      </c>
      <c r="AG59" s="29" t="s">
        <v>83</v>
      </c>
      <c r="AH59" s="21">
        <f t="shared" si="13"/>
        <v>44.622093023255815</v>
      </c>
      <c r="AI59" s="21">
        <f t="shared" si="7"/>
        <v>44.622603023255813</v>
      </c>
      <c r="AJ59" s="20">
        <f t="shared" si="8"/>
        <v>47</v>
      </c>
      <c r="AK59" s="20" t="str">
        <f t="shared" si="11"/>
        <v>Cardinia</v>
      </c>
      <c r="AL59" s="21">
        <f t="shared" si="12"/>
        <v>43.833131801692865</v>
      </c>
      <c r="AM59" s="20"/>
    </row>
    <row r="60" spans="1:39" x14ac:dyDescent="0.35">
      <c r="A60" s="19">
        <v>52</v>
      </c>
      <c r="B60" s="25" t="s">
        <v>47</v>
      </c>
      <c r="C60" s="30">
        <v>700</v>
      </c>
      <c r="D60" s="30">
        <v>506</v>
      </c>
      <c r="E60" s="30">
        <v>41464</v>
      </c>
      <c r="F60" s="30">
        <v>4798</v>
      </c>
      <c r="G60" s="30">
        <v>963</v>
      </c>
      <c r="H60" s="30">
        <v>518</v>
      </c>
      <c r="I60" s="30">
        <v>44503</v>
      </c>
      <c r="J60" s="30">
        <v>3619</v>
      </c>
      <c r="K60" s="30">
        <v>1662</v>
      </c>
      <c r="L60" s="30">
        <v>1023</v>
      </c>
      <c r="M60" s="30">
        <v>85967</v>
      </c>
      <c r="N60" s="30">
        <v>8412</v>
      </c>
      <c r="O60" s="19">
        <v>52</v>
      </c>
      <c r="P60" s="27" t="s">
        <v>47</v>
      </c>
      <c r="Q60" s="18">
        <f t="shared" si="1"/>
        <v>41.956882255389715</v>
      </c>
      <c r="R60" s="18">
        <f t="shared" si="2"/>
        <v>10.371363105788769</v>
      </c>
      <c r="S60" s="18">
        <f t="shared" si="3"/>
        <v>34.976367319378795</v>
      </c>
      <c r="T60" s="18">
        <f t="shared" si="4"/>
        <v>7.5204688084452016</v>
      </c>
      <c r="U60" s="18">
        <f t="shared" si="5"/>
        <v>38.100558659217874</v>
      </c>
      <c r="V60" s="18">
        <f t="shared" si="6"/>
        <v>8.9129997139194099</v>
      </c>
      <c r="AF60" s="28">
        <v>52</v>
      </c>
      <c r="AG60" s="29" t="s">
        <v>47</v>
      </c>
      <c r="AH60" s="21">
        <f t="shared" si="13"/>
        <v>38.100558659217874</v>
      </c>
      <c r="AI60" s="21">
        <f t="shared" si="7"/>
        <v>38.101078659217876</v>
      </c>
      <c r="AJ60" s="20">
        <f t="shared" si="8"/>
        <v>64</v>
      </c>
      <c r="AK60" s="20" t="str">
        <f t="shared" si="11"/>
        <v>Hobsons Bay</v>
      </c>
      <c r="AL60" s="21">
        <f t="shared" si="12"/>
        <v>43.767908309455592</v>
      </c>
      <c r="AM60" s="20"/>
    </row>
    <row r="61" spans="1:39" x14ac:dyDescent="0.35">
      <c r="A61" s="19">
        <v>53</v>
      </c>
      <c r="B61" s="25" t="s">
        <v>84</v>
      </c>
      <c r="C61" s="30">
        <v>520</v>
      </c>
      <c r="D61" s="30">
        <v>541</v>
      </c>
      <c r="E61" s="30">
        <v>25517</v>
      </c>
      <c r="F61" s="30">
        <v>8145</v>
      </c>
      <c r="G61" s="30">
        <v>798</v>
      </c>
      <c r="H61" s="30">
        <v>505</v>
      </c>
      <c r="I61" s="30">
        <v>31475</v>
      </c>
      <c r="J61" s="30">
        <v>5780</v>
      </c>
      <c r="K61" s="30">
        <v>1325</v>
      </c>
      <c r="L61" s="30">
        <v>1042</v>
      </c>
      <c r="M61" s="30">
        <v>56992</v>
      </c>
      <c r="N61" s="30">
        <v>13925</v>
      </c>
      <c r="O61" s="19">
        <v>53</v>
      </c>
      <c r="P61" s="27" t="s">
        <v>84</v>
      </c>
      <c r="Q61" s="18">
        <f t="shared" si="1"/>
        <v>50.989632422243169</v>
      </c>
      <c r="R61" s="18">
        <f t="shared" si="2"/>
        <v>24.196423266591406</v>
      </c>
      <c r="S61" s="18">
        <f t="shared" si="3"/>
        <v>38.756715272448197</v>
      </c>
      <c r="T61" s="18">
        <f t="shared" si="4"/>
        <v>15.514696013957858</v>
      </c>
      <c r="U61" s="18">
        <f t="shared" si="5"/>
        <v>44.021968736797632</v>
      </c>
      <c r="V61" s="18">
        <f t="shared" si="6"/>
        <v>19.635630384816054</v>
      </c>
      <c r="AF61" s="28">
        <v>53</v>
      </c>
      <c r="AG61" s="29" t="s">
        <v>84</v>
      </c>
      <c r="AH61" s="21">
        <f t="shared" si="13"/>
        <v>44.021968736797632</v>
      </c>
      <c r="AI61" s="21">
        <f t="shared" si="7"/>
        <v>44.02249873679763</v>
      </c>
      <c r="AJ61" s="20">
        <f t="shared" si="8"/>
        <v>50</v>
      </c>
      <c r="AK61" s="20" t="str">
        <f t="shared" si="11"/>
        <v>Moyne</v>
      </c>
      <c r="AL61" s="21">
        <f t="shared" si="12"/>
        <v>43.661971830985912</v>
      </c>
      <c r="AM61" s="20"/>
    </row>
    <row r="62" spans="1:39" x14ac:dyDescent="0.35">
      <c r="A62" s="19">
        <v>54</v>
      </c>
      <c r="B62" s="25" t="s">
        <v>85</v>
      </c>
      <c r="C62" s="30">
        <v>89</v>
      </c>
      <c r="D62" s="30">
        <v>80</v>
      </c>
      <c r="E62" s="30">
        <v>3041</v>
      </c>
      <c r="F62" s="30">
        <v>962</v>
      </c>
      <c r="G62" s="30">
        <v>94</v>
      </c>
      <c r="H62" s="30">
        <v>62</v>
      </c>
      <c r="I62" s="30">
        <v>3902</v>
      </c>
      <c r="J62" s="30">
        <v>645</v>
      </c>
      <c r="K62" s="30">
        <v>178</v>
      </c>
      <c r="L62" s="30">
        <v>141</v>
      </c>
      <c r="M62" s="30">
        <v>6948</v>
      </c>
      <c r="N62" s="30">
        <v>1607</v>
      </c>
      <c r="O62" s="19">
        <v>54</v>
      </c>
      <c r="P62" s="27" t="s">
        <v>85</v>
      </c>
      <c r="Q62" s="18">
        <f t="shared" si="1"/>
        <v>47.337278106508876</v>
      </c>
      <c r="R62" s="18">
        <f t="shared" si="2"/>
        <v>24.031976017986509</v>
      </c>
      <c r="S62" s="18">
        <f t="shared" si="3"/>
        <v>39.743589743589745</v>
      </c>
      <c r="T62" s="18">
        <f t="shared" si="4"/>
        <v>14.185177039806465</v>
      </c>
      <c r="U62" s="18">
        <f t="shared" si="5"/>
        <v>44.200626959247643</v>
      </c>
      <c r="V62" s="18">
        <f t="shared" si="6"/>
        <v>18.784336645236703</v>
      </c>
      <c r="AF62" s="28">
        <v>54</v>
      </c>
      <c r="AG62" s="29" t="s">
        <v>85</v>
      </c>
      <c r="AH62" s="21">
        <f t="shared" si="13"/>
        <v>44.200626959247643</v>
      </c>
      <c r="AI62" s="21">
        <f t="shared" si="7"/>
        <v>44.201166959247644</v>
      </c>
      <c r="AJ62" s="20">
        <f t="shared" si="8"/>
        <v>49</v>
      </c>
      <c r="AK62" s="20" t="str">
        <f t="shared" si="11"/>
        <v>Yarra Ranges</v>
      </c>
      <c r="AL62" s="21">
        <f t="shared" si="12"/>
        <v>43.467543138866063</v>
      </c>
      <c r="AM62" s="20"/>
    </row>
    <row r="63" spans="1:39" x14ac:dyDescent="0.35">
      <c r="A63" s="19">
        <v>55</v>
      </c>
      <c r="B63" s="25" t="s">
        <v>86</v>
      </c>
      <c r="C63" s="30">
        <v>55</v>
      </c>
      <c r="D63" s="30">
        <v>49</v>
      </c>
      <c r="E63" s="30">
        <v>2496</v>
      </c>
      <c r="F63" s="30">
        <v>1192</v>
      </c>
      <c r="G63" s="30">
        <v>70</v>
      </c>
      <c r="H63" s="30">
        <v>42</v>
      </c>
      <c r="I63" s="30">
        <v>3242</v>
      </c>
      <c r="J63" s="30">
        <v>709</v>
      </c>
      <c r="K63" s="30">
        <v>120</v>
      </c>
      <c r="L63" s="30">
        <v>93</v>
      </c>
      <c r="M63" s="30">
        <v>5737</v>
      </c>
      <c r="N63" s="30">
        <v>1898</v>
      </c>
      <c r="O63" s="19">
        <v>55</v>
      </c>
      <c r="P63" s="27" t="s">
        <v>86</v>
      </c>
      <c r="Q63" s="18">
        <f t="shared" si="1"/>
        <v>47.115384615384613</v>
      </c>
      <c r="R63" s="18">
        <f t="shared" si="2"/>
        <v>32.321041214750537</v>
      </c>
      <c r="S63" s="18">
        <f t="shared" si="3"/>
        <v>37.5</v>
      </c>
      <c r="T63" s="18">
        <f t="shared" si="4"/>
        <v>17.944824095165782</v>
      </c>
      <c r="U63" s="18">
        <f t="shared" si="5"/>
        <v>43.661971830985912</v>
      </c>
      <c r="V63" s="18">
        <f t="shared" si="6"/>
        <v>24.859201047806156</v>
      </c>
      <c r="AF63" s="28">
        <v>55</v>
      </c>
      <c r="AG63" s="29" t="s">
        <v>86</v>
      </c>
      <c r="AH63" s="21">
        <f t="shared" si="13"/>
        <v>43.661971830985912</v>
      </c>
      <c r="AI63" s="21">
        <f t="shared" si="7"/>
        <v>43.662521830985909</v>
      </c>
      <c r="AJ63" s="20">
        <f t="shared" si="8"/>
        <v>53</v>
      </c>
      <c r="AK63" s="20" t="str">
        <f t="shared" si="11"/>
        <v>Murrindindi</v>
      </c>
      <c r="AL63" s="21">
        <f t="shared" si="12"/>
        <v>42.611683848797249</v>
      </c>
      <c r="AM63" s="20"/>
    </row>
    <row r="64" spans="1:39" x14ac:dyDescent="0.35">
      <c r="A64" s="19">
        <v>56</v>
      </c>
      <c r="B64" s="25" t="s">
        <v>87</v>
      </c>
      <c r="C64" s="30">
        <v>63</v>
      </c>
      <c r="D64" s="30">
        <v>72</v>
      </c>
      <c r="E64" s="30">
        <v>2046</v>
      </c>
      <c r="F64" s="30">
        <v>1234</v>
      </c>
      <c r="G64" s="30">
        <v>106</v>
      </c>
      <c r="H64" s="30">
        <v>54</v>
      </c>
      <c r="I64" s="30">
        <v>2621</v>
      </c>
      <c r="J64" s="30">
        <v>669</v>
      </c>
      <c r="K64" s="30">
        <v>167</v>
      </c>
      <c r="L64" s="30">
        <v>124</v>
      </c>
      <c r="M64" s="30">
        <v>4667</v>
      </c>
      <c r="N64" s="30">
        <v>1903</v>
      </c>
      <c r="O64" s="19">
        <v>56</v>
      </c>
      <c r="P64" s="27" t="s">
        <v>87</v>
      </c>
      <c r="Q64" s="18">
        <f t="shared" si="1"/>
        <v>53.333333333333336</v>
      </c>
      <c r="R64" s="18">
        <f t="shared" si="2"/>
        <v>37.621951219512198</v>
      </c>
      <c r="S64" s="18">
        <f t="shared" si="3"/>
        <v>33.75</v>
      </c>
      <c r="T64" s="18">
        <f t="shared" si="4"/>
        <v>20.334346504559271</v>
      </c>
      <c r="U64" s="18">
        <f t="shared" si="5"/>
        <v>42.611683848797249</v>
      </c>
      <c r="V64" s="18">
        <f t="shared" si="6"/>
        <v>28.964992389649925</v>
      </c>
      <c r="AF64" s="28">
        <v>56</v>
      </c>
      <c r="AG64" s="29" t="s">
        <v>87</v>
      </c>
      <c r="AH64" s="21">
        <f t="shared" si="13"/>
        <v>42.611683848797249</v>
      </c>
      <c r="AI64" s="21">
        <f t="shared" si="7"/>
        <v>42.612243848797249</v>
      </c>
      <c r="AJ64" s="20">
        <f t="shared" si="8"/>
        <v>55</v>
      </c>
      <c r="AK64" s="20" t="str">
        <f t="shared" si="11"/>
        <v>Hepburn</v>
      </c>
      <c r="AL64" s="21">
        <f t="shared" si="12"/>
        <v>42.207792207792203</v>
      </c>
      <c r="AM64" s="20"/>
    </row>
    <row r="65" spans="1:39" x14ac:dyDescent="0.35">
      <c r="A65" s="19">
        <v>57</v>
      </c>
      <c r="B65" s="25" t="s">
        <v>88</v>
      </c>
      <c r="C65" s="30">
        <v>195</v>
      </c>
      <c r="D65" s="30">
        <v>134</v>
      </c>
      <c r="E65" s="30">
        <v>12525</v>
      </c>
      <c r="F65" s="30">
        <v>2315</v>
      </c>
      <c r="G65" s="30">
        <v>235</v>
      </c>
      <c r="H65" s="30">
        <v>84</v>
      </c>
      <c r="I65" s="30">
        <v>14419</v>
      </c>
      <c r="J65" s="30">
        <v>1396</v>
      </c>
      <c r="K65" s="30">
        <v>434</v>
      </c>
      <c r="L65" s="30">
        <v>216</v>
      </c>
      <c r="M65" s="30">
        <v>26943</v>
      </c>
      <c r="N65" s="30">
        <v>3707</v>
      </c>
      <c r="O65" s="19">
        <v>57</v>
      </c>
      <c r="P65" s="27" t="s">
        <v>88</v>
      </c>
      <c r="Q65" s="18">
        <f t="shared" si="1"/>
        <v>40.729483282674771</v>
      </c>
      <c r="R65" s="18">
        <f t="shared" si="2"/>
        <v>15.599730458221025</v>
      </c>
      <c r="S65" s="18">
        <f t="shared" si="3"/>
        <v>26.332288401253916</v>
      </c>
      <c r="T65" s="18">
        <f t="shared" si="4"/>
        <v>8.8270629149541584</v>
      </c>
      <c r="U65" s="18">
        <f t="shared" si="5"/>
        <v>33.230769230769234</v>
      </c>
      <c r="V65" s="18">
        <f t="shared" si="6"/>
        <v>12.094616639477977</v>
      </c>
      <c r="AF65" s="28">
        <v>57</v>
      </c>
      <c r="AG65" s="29" t="s">
        <v>88</v>
      </c>
      <c r="AH65" s="21">
        <f t="shared" si="13"/>
        <v>33.230769230769234</v>
      </c>
      <c r="AI65" s="21">
        <f t="shared" si="7"/>
        <v>33.231339230769237</v>
      </c>
      <c r="AJ65" s="20">
        <f t="shared" si="8"/>
        <v>69</v>
      </c>
      <c r="AK65" s="20" t="str">
        <f t="shared" si="11"/>
        <v>Maribyrnong</v>
      </c>
      <c r="AL65" s="21">
        <f t="shared" si="12"/>
        <v>42.006033182503771</v>
      </c>
      <c r="AM65" s="20"/>
    </row>
    <row r="66" spans="1:39" x14ac:dyDescent="0.35">
      <c r="A66" s="19">
        <v>58</v>
      </c>
      <c r="B66" s="25" t="s">
        <v>89</v>
      </c>
      <c r="C66" s="30">
        <v>60</v>
      </c>
      <c r="D66" s="30">
        <v>92</v>
      </c>
      <c r="E66" s="30">
        <v>1613</v>
      </c>
      <c r="F66" s="30">
        <v>825</v>
      </c>
      <c r="G66" s="30">
        <v>51</v>
      </c>
      <c r="H66" s="30">
        <v>69</v>
      </c>
      <c r="I66" s="30">
        <v>1916</v>
      </c>
      <c r="J66" s="30">
        <v>618</v>
      </c>
      <c r="K66" s="30">
        <v>112</v>
      </c>
      <c r="L66" s="30">
        <v>164</v>
      </c>
      <c r="M66" s="30">
        <v>3529</v>
      </c>
      <c r="N66" s="30">
        <v>1451</v>
      </c>
      <c r="O66" s="19">
        <v>58</v>
      </c>
      <c r="P66" s="27" t="s">
        <v>89</v>
      </c>
      <c r="Q66" s="18">
        <f t="shared" si="1"/>
        <v>60.526315789473685</v>
      </c>
      <c r="R66" s="18">
        <f t="shared" si="2"/>
        <v>33.839212469237076</v>
      </c>
      <c r="S66" s="18">
        <f t="shared" si="3"/>
        <v>57.499999999999993</v>
      </c>
      <c r="T66" s="18">
        <f t="shared" si="4"/>
        <v>24.388318863456984</v>
      </c>
      <c r="U66" s="18">
        <f t="shared" si="5"/>
        <v>59.420289855072461</v>
      </c>
      <c r="V66" s="18">
        <f t="shared" si="6"/>
        <v>29.136546184738954</v>
      </c>
      <c r="AF66" s="28">
        <v>58</v>
      </c>
      <c r="AG66" s="29" t="s">
        <v>89</v>
      </c>
      <c r="AH66" s="21">
        <f t="shared" si="13"/>
        <v>59.420289855072461</v>
      </c>
      <c r="AI66" s="21">
        <f t="shared" si="7"/>
        <v>59.420869855072461</v>
      </c>
      <c r="AJ66" s="20">
        <f t="shared" si="8"/>
        <v>4</v>
      </c>
      <c r="AK66" s="20" t="str">
        <f t="shared" si="11"/>
        <v>Wyndham</v>
      </c>
      <c r="AL66" s="21">
        <f t="shared" si="12"/>
        <v>41.347626339969374</v>
      </c>
      <c r="AM66" s="20"/>
    </row>
    <row r="67" spans="1:39" x14ac:dyDescent="0.35">
      <c r="A67" s="19">
        <v>59</v>
      </c>
      <c r="B67" s="25" t="s">
        <v>48</v>
      </c>
      <c r="C67" s="30">
        <v>377</v>
      </c>
      <c r="D67" s="30">
        <v>189</v>
      </c>
      <c r="E67" s="30">
        <v>27683</v>
      </c>
      <c r="F67" s="30">
        <v>2119</v>
      </c>
      <c r="G67" s="30">
        <v>468</v>
      </c>
      <c r="H67" s="30">
        <v>142</v>
      </c>
      <c r="I67" s="30">
        <v>30189</v>
      </c>
      <c r="J67" s="30">
        <v>1564</v>
      </c>
      <c r="K67" s="30">
        <v>855</v>
      </c>
      <c r="L67" s="30">
        <v>333</v>
      </c>
      <c r="M67" s="30">
        <v>57876</v>
      </c>
      <c r="N67" s="30">
        <v>3681</v>
      </c>
      <c r="O67" s="19">
        <v>59</v>
      </c>
      <c r="P67" s="27" t="s">
        <v>48</v>
      </c>
      <c r="Q67" s="18">
        <f t="shared" si="1"/>
        <v>33.39222614840989</v>
      </c>
      <c r="R67" s="18">
        <f t="shared" si="2"/>
        <v>7.1102610563049469</v>
      </c>
      <c r="S67" s="18">
        <f t="shared" si="3"/>
        <v>23.278688524590162</v>
      </c>
      <c r="T67" s="18">
        <f t="shared" si="4"/>
        <v>4.9255188486127297</v>
      </c>
      <c r="U67" s="18">
        <f t="shared" si="5"/>
        <v>28.030303030303028</v>
      </c>
      <c r="V67" s="18">
        <f t="shared" si="6"/>
        <v>5.9798235781470828</v>
      </c>
      <c r="AF67" s="28">
        <v>59</v>
      </c>
      <c r="AG67" s="29" t="s">
        <v>48</v>
      </c>
      <c r="AH67" s="21">
        <f t="shared" si="13"/>
        <v>28.030303030303028</v>
      </c>
      <c r="AI67" s="21">
        <f t="shared" si="7"/>
        <v>28.030893030303027</v>
      </c>
      <c r="AJ67" s="20">
        <f t="shared" si="8"/>
        <v>75</v>
      </c>
      <c r="AK67" s="20" t="str">
        <f t="shared" si="11"/>
        <v>Knox</v>
      </c>
      <c r="AL67" s="21">
        <f t="shared" si="12"/>
        <v>40.618382041507836</v>
      </c>
      <c r="AM67" s="20"/>
    </row>
    <row r="68" spans="1:39" x14ac:dyDescent="0.35">
      <c r="A68" s="19">
        <v>60</v>
      </c>
      <c r="B68" s="25" t="s">
        <v>90</v>
      </c>
      <c r="C68" s="30">
        <v>36</v>
      </c>
      <c r="D68" s="30">
        <v>57</v>
      </c>
      <c r="E68" s="30">
        <v>844</v>
      </c>
      <c r="F68" s="30">
        <v>636</v>
      </c>
      <c r="G68" s="30">
        <v>46</v>
      </c>
      <c r="H68" s="30">
        <v>43</v>
      </c>
      <c r="I68" s="30">
        <v>1154</v>
      </c>
      <c r="J68" s="30">
        <v>383</v>
      </c>
      <c r="K68" s="30">
        <v>86</v>
      </c>
      <c r="L68" s="30">
        <v>98</v>
      </c>
      <c r="M68" s="30">
        <v>2008</v>
      </c>
      <c r="N68" s="30">
        <v>1017</v>
      </c>
      <c r="O68" s="19">
        <v>60</v>
      </c>
      <c r="P68" s="27" t="s">
        <v>90</v>
      </c>
      <c r="Q68" s="18">
        <f t="shared" si="1"/>
        <v>61.29032258064516</v>
      </c>
      <c r="R68" s="18">
        <f t="shared" si="2"/>
        <v>42.972972972972975</v>
      </c>
      <c r="S68" s="18">
        <f t="shared" si="3"/>
        <v>48.314606741573037</v>
      </c>
      <c r="T68" s="18">
        <f t="shared" si="4"/>
        <v>24.918672739102146</v>
      </c>
      <c r="U68" s="18">
        <f t="shared" si="5"/>
        <v>53.260869565217398</v>
      </c>
      <c r="V68" s="18">
        <f t="shared" si="6"/>
        <v>33.619834710743802</v>
      </c>
      <c r="AF68" s="28">
        <v>60</v>
      </c>
      <c r="AG68" s="29" t="s">
        <v>90</v>
      </c>
      <c r="AH68" s="21">
        <f t="shared" si="13"/>
        <v>53.260869565217398</v>
      </c>
      <c r="AI68" s="21">
        <f t="shared" si="7"/>
        <v>53.261469565217396</v>
      </c>
      <c r="AJ68" s="20">
        <f t="shared" si="8"/>
        <v>21</v>
      </c>
      <c r="AK68" s="20" t="str">
        <f t="shared" si="11"/>
        <v>Macedon Ranges</v>
      </c>
      <c r="AL68" s="21">
        <f t="shared" si="12"/>
        <v>39.631336405529957</v>
      </c>
      <c r="AM68" s="20"/>
    </row>
    <row r="69" spans="1:39" x14ac:dyDescent="0.35">
      <c r="A69" s="19">
        <v>61</v>
      </c>
      <c r="B69" s="25" t="s">
        <v>99</v>
      </c>
      <c r="C69" s="30">
        <v>10</v>
      </c>
      <c r="D69" s="30">
        <v>0</v>
      </c>
      <c r="E69" s="30">
        <v>439</v>
      </c>
      <c r="F69" s="30">
        <v>74</v>
      </c>
      <c r="G69" s="30">
        <v>14</v>
      </c>
      <c r="H69" s="30">
        <v>0</v>
      </c>
      <c r="I69" s="30">
        <v>595</v>
      </c>
      <c r="J69" s="30">
        <v>38</v>
      </c>
      <c r="K69" s="30">
        <v>19</v>
      </c>
      <c r="L69" s="30">
        <v>3</v>
      </c>
      <c r="M69" s="30">
        <v>1033</v>
      </c>
      <c r="N69" s="30">
        <v>119</v>
      </c>
      <c r="O69" s="19">
        <v>61</v>
      </c>
      <c r="P69" s="27" t="s">
        <v>99</v>
      </c>
      <c r="Q69" s="18">
        <f t="shared" si="1"/>
        <v>0</v>
      </c>
      <c r="R69" s="18">
        <f t="shared" si="2"/>
        <v>14.42495126705653</v>
      </c>
      <c r="S69" s="18">
        <f t="shared" si="3"/>
        <v>0</v>
      </c>
      <c r="T69" s="18">
        <f t="shared" si="4"/>
        <v>6.0031595576619274</v>
      </c>
      <c r="U69" s="18">
        <f t="shared" si="5"/>
        <v>13.636363636363635</v>
      </c>
      <c r="V69" s="18">
        <f t="shared" si="6"/>
        <v>10.329861111111111</v>
      </c>
      <c r="AF69" s="28">
        <v>61</v>
      </c>
      <c r="AG69" s="29" t="s">
        <v>99</v>
      </c>
      <c r="AH69" s="21">
        <f t="shared" si="13"/>
        <v>13.636363636363635</v>
      </c>
      <c r="AI69" s="21">
        <f t="shared" si="7"/>
        <v>13.636973636363635</v>
      </c>
      <c r="AJ69" s="20">
        <f t="shared" si="8"/>
        <v>79</v>
      </c>
      <c r="AK69" s="20" t="str">
        <f t="shared" si="11"/>
        <v>Banyule</v>
      </c>
      <c r="AL69" s="21">
        <f t="shared" si="12"/>
        <v>39.42153186930905</v>
      </c>
      <c r="AM69" s="20"/>
    </row>
    <row r="70" spans="1:39" x14ac:dyDescent="0.35">
      <c r="A70" s="19">
        <v>62</v>
      </c>
      <c r="B70" s="25" t="s">
        <v>91</v>
      </c>
      <c r="C70" s="30">
        <v>95</v>
      </c>
      <c r="D70" s="30">
        <v>128</v>
      </c>
      <c r="E70" s="30">
        <v>4143</v>
      </c>
      <c r="F70" s="30">
        <v>2015</v>
      </c>
      <c r="G70" s="30">
        <v>176</v>
      </c>
      <c r="H70" s="30">
        <v>111</v>
      </c>
      <c r="I70" s="30">
        <v>5340</v>
      </c>
      <c r="J70" s="30">
        <v>1333</v>
      </c>
      <c r="K70" s="30">
        <v>273</v>
      </c>
      <c r="L70" s="30">
        <v>236</v>
      </c>
      <c r="M70" s="30">
        <v>9485</v>
      </c>
      <c r="N70" s="30">
        <v>3345</v>
      </c>
      <c r="O70" s="19">
        <v>62</v>
      </c>
      <c r="P70" s="27" t="s">
        <v>91</v>
      </c>
      <c r="Q70" s="18">
        <f t="shared" si="1"/>
        <v>57.399103139013455</v>
      </c>
      <c r="R70" s="18">
        <f t="shared" si="2"/>
        <v>32.721662877557648</v>
      </c>
      <c r="S70" s="18">
        <f t="shared" si="3"/>
        <v>38.675958188153309</v>
      </c>
      <c r="T70" s="18">
        <f t="shared" si="4"/>
        <v>19.976022778360559</v>
      </c>
      <c r="U70" s="18">
        <f t="shared" si="5"/>
        <v>46.36542239685658</v>
      </c>
      <c r="V70" s="18">
        <f t="shared" si="6"/>
        <v>26.071706936866718</v>
      </c>
      <c r="AF70" s="28">
        <v>62</v>
      </c>
      <c r="AG70" s="29" t="s">
        <v>91</v>
      </c>
      <c r="AH70" s="21">
        <f t="shared" si="13"/>
        <v>46.36542239685658</v>
      </c>
      <c r="AI70" s="21">
        <f t="shared" si="7"/>
        <v>46.366042396856578</v>
      </c>
      <c r="AJ70" s="20">
        <f t="shared" si="8"/>
        <v>41</v>
      </c>
      <c r="AK70" s="20" t="str">
        <f t="shared" si="11"/>
        <v>Maroondah</v>
      </c>
      <c r="AL70" s="21">
        <f t="shared" si="12"/>
        <v>39.195710455764079</v>
      </c>
      <c r="AM70" s="20"/>
    </row>
    <row r="71" spans="1:39" x14ac:dyDescent="0.35">
      <c r="A71" s="19">
        <v>63</v>
      </c>
      <c r="B71" s="25" t="s">
        <v>92</v>
      </c>
      <c r="C71" s="30">
        <v>59</v>
      </c>
      <c r="D71" s="30">
        <v>77</v>
      </c>
      <c r="E71" s="30">
        <v>2281</v>
      </c>
      <c r="F71" s="30">
        <v>1082</v>
      </c>
      <c r="G71" s="30">
        <v>88</v>
      </c>
      <c r="H71" s="30">
        <v>84</v>
      </c>
      <c r="I71" s="30">
        <v>2855</v>
      </c>
      <c r="J71" s="30">
        <v>697</v>
      </c>
      <c r="K71" s="30">
        <v>149</v>
      </c>
      <c r="L71" s="30">
        <v>156</v>
      </c>
      <c r="M71" s="30">
        <v>5137</v>
      </c>
      <c r="N71" s="30">
        <v>1782</v>
      </c>
      <c r="O71" s="19">
        <v>63</v>
      </c>
      <c r="P71" s="27" t="s">
        <v>92</v>
      </c>
      <c r="Q71" s="18">
        <f t="shared" si="1"/>
        <v>56.617647058823529</v>
      </c>
      <c r="R71" s="18">
        <f t="shared" si="2"/>
        <v>32.173654475170977</v>
      </c>
      <c r="S71" s="18">
        <f t="shared" si="3"/>
        <v>48.837209302325576</v>
      </c>
      <c r="T71" s="18">
        <f t="shared" si="4"/>
        <v>19.622747747747749</v>
      </c>
      <c r="U71" s="18">
        <f t="shared" si="5"/>
        <v>51.147540983606554</v>
      </c>
      <c r="V71" s="18">
        <f t="shared" si="6"/>
        <v>25.755166931637518</v>
      </c>
      <c r="AF71" s="28">
        <v>63</v>
      </c>
      <c r="AG71" s="29" t="s">
        <v>92</v>
      </c>
      <c r="AH71" s="21">
        <f t="shared" si="13"/>
        <v>51.147540983606554</v>
      </c>
      <c r="AI71" s="21">
        <f t="shared" si="7"/>
        <v>51.148170983606555</v>
      </c>
      <c r="AJ71" s="20">
        <f t="shared" si="8"/>
        <v>28</v>
      </c>
      <c r="AK71" s="20" t="str">
        <f t="shared" si="11"/>
        <v>Kingston</v>
      </c>
      <c r="AL71" s="21">
        <f t="shared" si="12"/>
        <v>38.325581395348834</v>
      </c>
      <c r="AM71" s="20"/>
    </row>
    <row r="72" spans="1:39" x14ac:dyDescent="0.35">
      <c r="A72" s="19">
        <v>64</v>
      </c>
      <c r="B72" s="25" t="s">
        <v>49</v>
      </c>
      <c r="C72" s="30">
        <v>264</v>
      </c>
      <c r="D72" s="30">
        <v>101</v>
      </c>
      <c r="E72" s="30">
        <v>26762</v>
      </c>
      <c r="F72" s="30">
        <v>1301</v>
      </c>
      <c r="G72" s="30">
        <v>367</v>
      </c>
      <c r="H72" s="30">
        <v>107</v>
      </c>
      <c r="I72" s="30">
        <v>28769</v>
      </c>
      <c r="J72" s="30">
        <v>990</v>
      </c>
      <c r="K72" s="30">
        <v>630</v>
      </c>
      <c r="L72" s="30">
        <v>210</v>
      </c>
      <c r="M72" s="30">
        <v>55527</v>
      </c>
      <c r="N72" s="30">
        <v>2290</v>
      </c>
      <c r="O72" s="19">
        <v>64</v>
      </c>
      <c r="P72" s="27" t="s">
        <v>49</v>
      </c>
      <c r="Q72" s="18">
        <f t="shared" si="1"/>
        <v>27.671232876712327</v>
      </c>
      <c r="R72" s="18">
        <f t="shared" si="2"/>
        <v>4.6359975768805901</v>
      </c>
      <c r="S72" s="18">
        <f t="shared" si="3"/>
        <v>22.573839662447256</v>
      </c>
      <c r="T72" s="18">
        <f t="shared" si="4"/>
        <v>3.3267246883295813</v>
      </c>
      <c r="U72" s="18">
        <f t="shared" si="5"/>
        <v>25</v>
      </c>
      <c r="V72" s="18">
        <f t="shared" si="6"/>
        <v>3.9607727830914783</v>
      </c>
      <c r="AF72" s="28">
        <v>64</v>
      </c>
      <c r="AG72" s="29" t="s">
        <v>49</v>
      </c>
      <c r="AH72" s="21">
        <f t="shared" si="13"/>
        <v>25</v>
      </c>
      <c r="AI72" s="21">
        <f t="shared" si="7"/>
        <v>25.000640000000001</v>
      </c>
      <c r="AJ72" s="20">
        <f t="shared" si="8"/>
        <v>77</v>
      </c>
      <c r="AK72" s="20" t="str">
        <f t="shared" si="11"/>
        <v>Moreland</v>
      </c>
      <c r="AL72" s="21">
        <f t="shared" si="12"/>
        <v>38.100558659217874</v>
      </c>
      <c r="AM72" s="20"/>
    </row>
    <row r="73" spans="1:39" x14ac:dyDescent="0.35">
      <c r="A73" s="19">
        <v>65</v>
      </c>
      <c r="B73" s="25" t="s">
        <v>93</v>
      </c>
      <c r="C73" s="30">
        <v>37</v>
      </c>
      <c r="D73" s="30">
        <v>60</v>
      </c>
      <c r="E73" s="30">
        <v>1391</v>
      </c>
      <c r="F73" s="30">
        <v>747</v>
      </c>
      <c r="G73" s="30">
        <v>56</v>
      </c>
      <c r="H73" s="30">
        <v>54</v>
      </c>
      <c r="I73" s="30">
        <v>1891</v>
      </c>
      <c r="J73" s="30">
        <v>521</v>
      </c>
      <c r="K73" s="30">
        <v>92</v>
      </c>
      <c r="L73" s="30">
        <v>114</v>
      </c>
      <c r="M73" s="30">
        <v>3277</v>
      </c>
      <c r="N73" s="30">
        <v>1267</v>
      </c>
      <c r="O73" s="19">
        <v>65</v>
      </c>
      <c r="P73" s="27" t="s">
        <v>93</v>
      </c>
      <c r="Q73" s="18">
        <f t="shared" si="1"/>
        <v>61.855670103092784</v>
      </c>
      <c r="R73" s="18">
        <f t="shared" si="2"/>
        <v>34.939195509822262</v>
      </c>
      <c r="S73" s="18">
        <f t="shared" si="3"/>
        <v>49.090909090909093</v>
      </c>
      <c r="T73" s="18">
        <f t="shared" si="4"/>
        <v>21.600331674958539</v>
      </c>
      <c r="U73" s="18">
        <f t="shared" si="5"/>
        <v>55.339805825242713</v>
      </c>
      <c r="V73" s="18">
        <f t="shared" si="6"/>
        <v>27.882922535211268</v>
      </c>
      <c r="AF73" s="28">
        <v>65</v>
      </c>
      <c r="AG73" s="29" t="s">
        <v>93</v>
      </c>
      <c r="AH73" s="21">
        <f t="shared" ref="AH73:AH87" si="14">VLOOKUP($AF73,$O$9:$V$87,1+$AJ$4*2)</f>
        <v>55.339805825242713</v>
      </c>
      <c r="AI73" s="21">
        <f t="shared" si="7"/>
        <v>55.340455825242714</v>
      </c>
      <c r="AJ73" s="20">
        <f t="shared" si="8"/>
        <v>12</v>
      </c>
      <c r="AK73" s="20" t="str">
        <f t="shared" si="11"/>
        <v>Darebin</v>
      </c>
      <c r="AL73" s="21">
        <f t="shared" si="12"/>
        <v>37.931034482758619</v>
      </c>
      <c r="AM73" s="20"/>
    </row>
    <row r="74" spans="1:39" x14ac:dyDescent="0.35">
      <c r="A74" s="19">
        <v>66</v>
      </c>
      <c r="B74" s="25" t="s">
        <v>94</v>
      </c>
      <c r="C74" s="30">
        <v>85</v>
      </c>
      <c r="D74" s="30">
        <v>54</v>
      </c>
      <c r="E74" s="30">
        <v>7239</v>
      </c>
      <c r="F74" s="30">
        <v>1274</v>
      </c>
      <c r="G74" s="30">
        <v>122</v>
      </c>
      <c r="H74" s="30">
        <v>40</v>
      </c>
      <c r="I74" s="30">
        <v>8449</v>
      </c>
      <c r="J74" s="30">
        <v>780</v>
      </c>
      <c r="K74" s="30">
        <v>209</v>
      </c>
      <c r="L74" s="30">
        <v>92</v>
      </c>
      <c r="M74" s="30">
        <v>15690</v>
      </c>
      <c r="N74" s="30">
        <v>2048</v>
      </c>
      <c r="O74" s="19">
        <v>66</v>
      </c>
      <c r="P74" s="27" t="s">
        <v>94</v>
      </c>
      <c r="Q74" s="18">
        <f t="shared" ref="Q74:Q88" si="15">D74/SUM(C74:D74)*100</f>
        <v>38.848920863309353</v>
      </c>
      <c r="R74" s="18">
        <f t="shared" ref="R74:R88" si="16">F74/SUM(E74:F74)*100</f>
        <v>14.965347116175263</v>
      </c>
      <c r="S74" s="18">
        <f t="shared" ref="S74:S88" si="17">H74/SUM(G74:H74)*100</f>
        <v>24.691358024691358</v>
      </c>
      <c r="T74" s="18">
        <f t="shared" ref="T74:T88" si="18">J74/SUM(I74:J74)*100</f>
        <v>8.4516198938129818</v>
      </c>
      <c r="U74" s="18">
        <f t="shared" ref="U74:U88" si="19">L74/SUM(K74:L74)*100</f>
        <v>30.564784053156146</v>
      </c>
      <c r="V74" s="18">
        <f t="shared" ref="V74:V88" si="20">N74/SUM(M74:N74)*100</f>
        <v>11.545833803134514</v>
      </c>
      <c r="AF74" s="28">
        <v>66</v>
      </c>
      <c r="AG74" s="29" t="s">
        <v>94</v>
      </c>
      <c r="AH74" s="21">
        <f t="shared" si="14"/>
        <v>30.564784053156146</v>
      </c>
      <c r="AI74" s="21">
        <f t="shared" ref="AI74:AI87" si="21">AH74+0.00001*AF74</f>
        <v>30.565444053156146</v>
      </c>
      <c r="AJ74" s="20">
        <f t="shared" ref="AJ74:AJ87" si="22">RANK(AI74,AI$9:AI$87)</f>
        <v>72</v>
      </c>
      <c r="AK74" s="20" t="str">
        <f t="shared" si="11"/>
        <v>Moonee Valley</v>
      </c>
      <c r="AL74" s="21">
        <f t="shared" si="12"/>
        <v>37.450199203187253</v>
      </c>
      <c r="AM74" s="20"/>
    </row>
    <row r="75" spans="1:39" x14ac:dyDescent="0.35">
      <c r="A75" s="19">
        <v>67</v>
      </c>
      <c r="B75" s="25" t="s">
        <v>60</v>
      </c>
      <c r="C75" s="30">
        <v>64</v>
      </c>
      <c r="D75" s="30">
        <v>91</v>
      </c>
      <c r="E75" s="30">
        <v>3033</v>
      </c>
      <c r="F75" s="30">
        <v>1726</v>
      </c>
      <c r="G75" s="30">
        <v>79</v>
      </c>
      <c r="H75" s="30">
        <v>100</v>
      </c>
      <c r="I75" s="30">
        <v>3615</v>
      </c>
      <c r="J75" s="30">
        <v>1094</v>
      </c>
      <c r="K75" s="30">
        <v>141</v>
      </c>
      <c r="L75" s="30">
        <v>184</v>
      </c>
      <c r="M75" s="30">
        <v>6645</v>
      </c>
      <c r="N75" s="30">
        <v>2819</v>
      </c>
      <c r="O75" s="19">
        <v>67</v>
      </c>
      <c r="P75" s="27" t="s">
        <v>60</v>
      </c>
      <c r="Q75" s="18">
        <f t="shared" si="15"/>
        <v>58.709677419354833</v>
      </c>
      <c r="R75" s="18">
        <f t="shared" si="16"/>
        <v>36.268123555368774</v>
      </c>
      <c r="S75" s="18">
        <f t="shared" si="17"/>
        <v>55.865921787709496</v>
      </c>
      <c r="T75" s="18">
        <f t="shared" si="18"/>
        <v>23.23210872796772</v>
      </c>
      <c r="U75" s="18">
        <f t="shared" si="19"/>
        <v>56.615384615384613</v>
      </c>
      <c r="V75" s="18">
        <f t="shared" si="20"/>
        <v>29.786559594251905</v>
      </c>
      <c r="AF75" s="28">
        <v>67</v>
      </c>
      <c r="AG75" s="29" t="s">
        <v>60</v>
      </c>
      <c r="AH75" s="21">
        <f t="shared" si="14"/>
        <v>56.615384615384613</v>
      </c>
      <c r="AI75" s="21">
        <f t="shared" si="21"/>
        <v>56.616054615384613</v>
      </c>
      <c r="AJ75" s="20">
        <f t="shared" si="22"/>
        <v>8</v>
      </c>
      <c r="AK75" s="20" t="str">
        <f t="shared" si="11"/>
        <v>Whitehorse</v>
      </c>
      <c r="AL75" s="21">
        <f t="shared" si="12"/>
        <v>36.968484242121058</v>
      </c>
      <c r="AM75" s="20"/>
    </row>
    <row r="76" spans="1:39" x14ac:dyDescent="0.35">
      <c r="A76" s="19">
        <v>68</v>
      </c>
      <c r="B76" s="25" t="s">
        <v>95</v>
      </c>
      <c r="C76" s="30">
        <v>21</v>
      </c>
      <c r="D76" s="30">
        <v>35</v>
      </c>
      <c r="E76" s="30">
        <v>812</v>
      </c>
      <c r="F76" s="30">
        <v>486</v>
      </c>
      <c r="G76" s="30">
        <v>30</v>
      </c>
      <c r="H76" s="30">
        <v>31</v>
      </c>
      <c r="I76" s="30">
        <v>1012</v>
      </c>
      <c r="J76" s="30">
        <v>302</v>
      </c>
      <c r="K76" s="30">
        <v>48</v>
      </c>
      <c r="L76" s="30">
        <v>56</v>
      </c>
      <c r="M76" s="30">
        <v>1822</v>
      </c>
      <c r="N76" s="30">
        <v>789</v>
      </c>
      <c r="O76" s="19">
        <v>68</v>
      </c>
      <c r="P76" s="27" t="s">
        <v>95</v>
      </c>
      <c r="Q76" s="18">
        <f t="shared" si="15"/>
        <v>62.5</v>
      </c>
      <c r="R76" s="18">
        <f t="shared" si="16"/>
        <v>37.442218798151004</v>
      </c>
      <c r="S76" s="18">
        <f t="shared" si="17"/>
        <v>50.819672131147541</v>
      </c>
      <c r="T76" s="18">
        <f t="shared" si="18"/>
        <v>22.983257229832571</v>
      </c>
      <c r="U76" s="18">
        <f t="shared" si="19"/>
        <v>53.846153846153847</v>
      </c>
      <c r="V76" s="18">
        <f t="shared" si="20"/>
        <v>30.218307162006898</v>
      </c>
      <c r="AF76" s="28">
        <v>68</v>
      </c>
      <c r="AG76" s="29" t="s">
        <v>95</v>
      </c>
      <c r="AH76" s="21">
        <f t="shared" si="14"/>
        <v>53.846153846153847</v>
      </c>
      <c r="AI76" s="21">
        <f t="shared" si="21"/>
        <v>53.846833846153849</v>
      </c>
      <c r="AJ76" s="20">
        <f t="shared" si="22"/>
        <v>17</v>
      </c>
      <c r="AK76" s="20" t="str">
        <f t="shared" si="11"/>
        <v>Monash</v>
      </c>
      <c r="AL76" s="21">
        <f t="shared" si="12"/>
        <v>34.684032802701395</v>
      </c>
      <c r="AM76" s="20"/>
    </row>
    <row r="77" spans="1:39" x14ac:dyDescent="0.35">
      <c r="A77" s="19">
        <v>69</v>
      </c>
      <c r="B77" s="25" t="s">
        <v>61</v>
      </c>
      <c r="C77" s="30">
        <v>113</v>
      </c>
      <c r="D77" s="30">
        <v>168</v>
      </c>
      <c r="E77" s="30">
        <v>4159</v>
      </c>
      <c r="F77" s="30">
        <v>1904</v>
      </c>
      <c r="G77" s="30">
        <v>165</v>
      </c>
      <c r="H77" s="30">
        <v>133</v>
      </c>
      <c r="I77" s="30">
        <v>5398</v>
      </c>
      <c r="J77" s="30">
        <v>1336</v>
      </c>
      <c r="K77" s="30">
        <v>274</v>
      </c>
      <c r="L77" s="30">
        <v>305</v>
      </c>
      <c r="M77" s="30">
        <v>9555</v>
      </c>
      <c r="N77" s="30">
        <v>3239</v>
      </c>
      <c r="O77" s="19">
        <v>69</v>
      </c>
      <c r="P77" s="27" t="s">
        <v>61</v>
      </c>
      <c r="Q77" s="18">
        <f t="shared" si="15"/>
        <v>59.786476868327398</v>
      </c>
      <c r="R77" s="18">
        <f t="shared" si="16"/>
        <v>31.403595579746003</v>
      </c>
      <c r="S77" s="18">
        <f t="shared" si="17"/>
        <v>44.630872483221481</v>
      </c>
      <c r="T77" s="18">
        <f t="shared" si="18"/>
        <v>19.839619839619839</v>
      </c>
      <c r="U77" s="18">
        <f t="shared" si="19"/>
        <v>52.67702936096719</v>
      </c>
      <c r="V77" s="18">
        <f t="shared" si="20"/>
        <v>25.316554634985149</v>
      </c>
      <c r="AF77" s="28">
        <v>69</v>
      </c>
      <c r="AG77" s="29" t="s">
        <v>61</v>
      </c>
      <c r="AH77" s="21">
        <f t="shared" si="14"/>
        <v>52.67702936096719</v>
      </c>
      <c r="AI77" s="21">
        <f t="shared" si="21"/>
        <v>52.677719360967188</v>
      </c>
      <c r="AJ77" s="20">
        <f t="shared" si="22"/>
        <v>24</v>
      </c>
      <c r="AK77" s="20" t="str">
        <f t="shared" si="11"/>
        <v>Nillumbik</v>
      </c>
      <c r="AL77" s="21">
        <f t="shared" si="12"/>
        <v>33.230769230769234</v>
      </c>
      <c r="AM77" s="20"/>
    </row>
    <row r="78" spans="1:39" x14ac:dyDescent="0.35">
      <c r="A78" s="19">
        <v>70</v>
      </c>
      <c r="B78" s="25" t="s">
        <v>50</v>
      </c>
      <c r="C78" s="30">
        <v>159</v>
      </c>
      <c r="D78" s="30">
        <v>171</v>
      </c>
      <c r="E78" s="30">
        <v>5485</v>
      </c>
      <c r="F78" s="30">
        <v>2066</v>
      </c>
      <c r="G78" s="30">
        <v>190</v>
      </c>
      <c r="H78" s="30">
        <v>136</v>
      </c>
      <c r="I78" s="30">
        <v>6974</v>
      </c>
      <c r="J78" s="30">
        <v>1452</v>
      </c>
      <c r="K78" s="30">
        <v>347</v>
      </c>
      <c r="L78" s="30">
        <v>303</v>
      </c>
      <c r="M78" s="30">
        <v>12462</v>
      </c>
      <c r="N78" s="30">
        <v>3521</v>
      </c>
      <c r="O78" s="19">
        <v>70</v>
      </c>
      <c r="P78" s="27" t="s">
        <v>50</v>
      </c>
      <c r="Q78" s="18">
        <f t="shared" si="15"/>
        <v>51.81818181818182</v>
      </c>
      <c r="R78" s="18">
        <f t="shared" si="16"/>
        <v>27.360614488147267</v>
      </c>
      <c r="S78" s="18">
        <f t="shared" si="17"/>
        <v>41.717791411042946</v>
      </c>
      <c r="T78" s="18">
        <f t="shared" si="18"/>
        <v>17.232375979112273</v>
      </c>
      <c r="U78" s="18">
        <f t="shared" si="19"/>
        <v>46.615384615384613</v>
      </c>
      <c r="V78" s="18">
        <f t="shared" si="20"/>
        <v>22.029656510041921</v>
      </c>
      <c r="AF78" s="28">
        <v>70</v>
      </c>
      <c r="AG78" s="29" t="s">
        <v>50</v>
      </c>
      <c r="AH78" s="21">
        <f t="shared" si="14"/>
        <v>46.615384615384613</v>
      </c>
      <c r="AI78" s="21">
        <f t="shared" si="21"/>
        <v>46.616084615384615</v>
      </c>
      <c r="AJ78" s="20">
        <f t="shared" si="22"/>
        <v>38</v>
      </c>
      <c r="AK78" s="20" t="str">
        <f t="shared" si="11"/>
        <v>Yarra</v>
      </c>
      <c r="AL78" s="21">
        <f t="shared" si="12"/>
        <v>33.059360730593603</v>
      </c>
      <c r="AM78" s="20"/>
    </row>
    <row r="79" spans="1:39" x14ac:dyDescent="0.35">
      <c r="A79" s="19">
        <v>71</v>
      </c>
      <c r="B79" s="25" t="s">
        <v>96</v>
      </c>
      <c r="C79" s="30">
        <v>206</v>
      </c>
      <c r="D79" s="30">
        <v>290</v>
      </c>
      <c r="E79" s="30">
        <v>5823</v>
      </c>
      <c r="F79" s="30">
        <v>3308</v>
      </c>
      <c r="G79" s="30">
        <v>273</v>
      </c>
      <c r="H79" s="30">
        <v>250</v>
      </c>
      <c r="I79" s="30">
        <v>7524</v>
      </c>
      <c r="J79" s="30">
        <v>2326</v>
      </c>
      <c r="K79" s="30">
        <v>481</v>
      </c>
      <c r="L79" s="30">
        <v>544</v>
      </c>
      <c r="M79" s="30">
        <v>13345</v>
      </c>
      <c r="N79" s="30">
        <v>5634</v>
      </c>
      <c r="O79" s="19">
        <v>71</v>
      </c>
      <c r="P79" s="27" t="s">
        <v>96</v>
      </c>
      <c r="Q79" s="18">
        <f t="shared" si="15"/>
        <v>58.467741935483872</v>
      </c>
      <c r="R79" s="18">
        <f t="shared" si="16"/>
        <v>36.228233490307744</v>
      </c>
      <c r="S79" s="18">
        <f t="shared" si="17"/>
        <v>47.801147227533455</v>
      </c>
      <c r="T79" s="18">
        <f t="shared" si="18"/>
        <v>23.614213197969544</v>
      </c>
      <c r="U79" s="18">
        <f t="shared" si="19"/>
        <v>53.073170731707322</v>
      </c>
      <c r="V79" s="18">
        <f t="shared" si="20"/>
        <v>29.685441804099266</v>
      </c>
      <c r="AF79" s="28">
        <v>71</v>
      </c>
      <c r="AG79" s="29" t="s">
        <v>96</v>
      </c>
      <c r="AH79" s="21">
        <f t="shared" si="14"/>
        <v>53.073170731707322</v>
      </c>
      <c r="AI79" s="21">
        <f t="shared" si="21"/>
        <v>53.07388073170732</v>
      </c>
      <c r="AJ79" s="20">
        <f t="shared" si="22"/>
        <v>23</v>
      </c>
      <c r="AK79" s="20" t="str">
        <f t="shared" si="11"/>
        <v>Bayside</v>
      </c>
      <c r="AL79" s="21">
        <f t="shared" si="12"/>
        <v>31.360946745562128</v>
      </c>
      <c r="AM79" s="20"/>
    </row>
    <row r="80" spans="1:39" x14ac:dyDescent="0.35">
      <c r="A80" s="19">
        <v>72</v>
      </c>
      <c r="B80" s="25" t="s">
        <v>97</v>
      </c>
      <c r="C80" s="30">
        <v>20</v>
      </c>
      <c r="D80" s="30">
        <v>27</v>
      </c>
      <c r="E80" s="30">
        <v>548</v>
      </c>
      <c r="F80" s="30">
        <v>293</v>
      </c>
      <c r="G80" s="30">
        <v>22</v>
      </c>
      <c r="H80" s="30">
        <v>19</v>
      </c>
      <c r="I80" s="30">
        <v>663</v>
      </c>
      <c r="J80" s="30">
        <v>176</v>
      </c>
      <c r="K80" s="30">
        <v>43</v>
      </c>
      <c r="L80" s="30">
        <v>49</v>
      </c>
      <c r="M80" s="30">
        <v>1208</v>
      </c>
      <c r="N80" s="30">
        <v>470</v>
      </c>
      <c r="O80" s="19">
        <v>72</v>
      </c>
      <c r="P80" s="27" t="s">
        <v>97</v>
      </c>
      <c r="Q80" s="18">
        <f t="shared" si="15"/>
        <v>57.446808510638306</v>
      </c>
      <c r="R80" s="18">
        <f t="shared" si="16"/>
        <v>34.839476813317475</v>
      </c>
      <c r="S80" s="18">
        <f t="shared" si="17"/>
        <v>46.341463414634148</v>
      </c>
      <c r="T80" s="18">
        <f t="shared" si="18"/>
        <v>20.977353992848631</v>
      </c>
      <c r="U80" s="18">
        <f t="shared" si="19"/>
        <v>53.260869565217398</v>
      </c>
      <c r="V80" s="18">
        <f t="shared" si="20"/>
        <v>28.009535160905841</v>
      </c>
      <c r="AF80" s="28">
        <v>72</v>
      </c>
      <c r="AG80" s="29" t="s">
        <v>97</v>
      </c>
      <c r="AH80" s="21">
        <f t="shared" si="14"/>
        <v>53.260869565217398</v>
      </c>
      <c r="AI80" s="21">
        <f t="shared" si="21"/>
        <v>53.261589565217399</v>
      </c>
      <c r="AJ80" s="20">
        <f t="shared" si="22"/>
        <v>20</v>
      </c>
      <c r="AK80" s="20" t="str">
        <f t="shared" si="11"/>
        <v>Surf Coast</v>
      </c>
      <c r="AL80" s="21">
        <f t="shared" si="12"/>
        <v>30.564784053156146</v>
      </c>
      <c r="AM80" s="20"/>
    </row>
    <row r="81" spans="1:39" x14ac:dyDescent="0.35">
      <c r="A81" s="19">
        <v>73</v>
      </c>
      <c r="B81" s="25" t="s">
        <v>51</v>
      </c>
      <c r="C81" s="30">
        <v>504</v>
      </c>
      <c r="D81" s="30">
        <v>376</v>
      </c>
      <c r="E81" s="30">
        <v>36299</v>
      </c>
      <c r="F81" s="30">
        <v>3644</v>
      </c>
      <c r="G81" s="30">
        <v>757</v>
      </c>
      <c r="H81" s="30">
        <v>364</v>
      </c>
      <c r="I81" s="30">
        <v>39580</v>
      </c>
      <c r="J81" s="30">
        <v>2906</v>
      </c>
      <c r="K81" s="30">
        <v>1260</v>
      </c>
      <c r="L81" s="30">
        <v>739</v>
      </c>
      <c r="M81" s="30">
        <v>75884</v>
      </c>
      <c r="N81" s="30">
        <v>6552</v>
      </c>
      <c r="O81" s="19">
        <v>73</v>
      </c>
      <c r="P81" s="27" t="s">
        <v>51</v>
      </c>
      <c r="Q81" s="18">
        <f t="shared" si="15"/>
        <v>42.727272727272727</v>
      </c>
      <c r="R81" s="18">
        <f t="shared" si="16"/>
        <v>9.1230002753924353</v>
      </c>
      <c r="S81" s="18">
        <f t="shared" si="17"/>
        <v>32.471008028545938</v>
      </c>
      <c r="T81" s="18">
        <f t="shared" si="18"/>
        <v>6.8399002024196198</v>
      </c>
      <c r="U81" s="18">
        <f t="shared" si="19"/>
        <v>36.968484242121058</v>
      </c>
      <c r="V81" s="18">
        <f t="shared" si="20"/>
        <v>7.9479838905332629</v>
      </c>
      <c r="AF81" s="28">
        <v>73</v>
      </c>
      <c r="AG81" s="29" t="s">
        <v>51</v>
      </c>
      <c r="AH81" s="21">
        <f t="shared" si="14"/>
        <v>36.968484242121058</v>
      </c>
      <c r="AI81" s="21">
        <f t="shared" si="21"/>
        <v>36.969214242121055</v>
      </c>
      <c r="AJ81" s="20">
        <f t="shared" si="22"/>
        <v>67</v>
      </c>
      <c r="AK81" s="20" t="str">
        <f t="shared" si="11"/>
        <v>Manningham</v>
      </c>
      <c r="AL81" s="21">
        <f t="shared" si="12"/>
        <v>30.35143769968051</v>
      </c>
      <c r="AM81" s="20"/>
    </row>
    <row r="82" spans="1:39" x14ac:dyDescent="0.35">
      <c r="A82" s="19">
        <v>74</v>
      </c>
      <c r="B82" s="25" t="s">
        <v>52</v>
      </c>
      <c r="C82" s="30">
        <v>1054</v>
      </c>
      <c r="D82" s="30">
        <v>987</v>
      </c>
      <c r="E82" s="30">
        <v>44888</v>
      </c>
      <c r="F82" s="30">
        <v>10517</v>
      </c>
      <c r="G82" s="30">
        <v>1405</v>
      </c>
      <c r="H82" s="30">
        <v>1019</v>
      </c>
      <c r="I82" s="30">
        <v>48564</v>
      </c>
      <c r="J82" s="30">
        <v>8758</v>
      </c>
      <c r="K82" s="30">
        <v>2460</v>
      </c>
      <c r="L82" s="30">
        <v>2006</v>
      </c>
      <c r="M82" s="30">
        <v>93456</v>
      </c>
      <c r="N82" s="30">
        <v>19278</v>
      </c>
      <c r="O82" s="19">
        <v>74</v>
      </c>
      <c r="P82" s="27" t="s">
        <v>52</v>
      </c>
      <c r="Q82" s="18">
        <f t="shared" si="15"/>
        <v>48.358647721705047</v>
      </c>
      <c r="R82" s="18">
        <f t="shared" si="16"/>
        <v>18.982041332009747</v>
      </c>
      <c r="S82" s="18">
        <f t="shared" si="17"/>
        <v>42.037953795379543</v>
      </c>
      <c r="T82" s="18">
        <f t="shared" si="18"/>
        <v>15.278601584034055</v>
      </c>
      <c r="U82" s="18">
        <f t="shared" si="19"/>
        <v>44.917151813703541</v>
      </c>
      <c r="V82" s="18">
        <f t="shared" si="20"/>
        <v>17.100431103305127</v>
      </c>
      <c r="AF82" s="28">
        <v>74</v>
      </c>
      <c r="AG82" s="29" t="s">
        <v>52</v>
      </c>
      <c r="AH82" s="21">
        <f t="shared" si="14"/>
        <v>44.917151813703541</v>
      </c>
      <c r="AI82" s="21">
        <f t="shared" si="21"/>
        <v>44.917891813703541</v>
      </c>
      <c r="AJ82" s="20">
        <f t="shared" si="22"/>
        <v>46</v>
      </c>
      <c r="AK82" s="20" t="str">
        <f t="shared" si="11"/>
        <v>Glen Eira</v>
      </c>
      <c r="AL82" s="21">
        <f t="shared" si="12"/>
        <v>28.551336146272853</v>
      </c>
      <c r="AM82" s="20"/>
    </row>
    <row r="83" spans="1:39" x14ac:dyDescent="0.35">
      <c r="A83" s="19">
        <v>75</v>
      </c>
      <c r="B83" s="25" t="s">
        <v>53</v>
      </c>
      <c r="C83" s="30">
        <v>196</v>
      </c>
      <c r="D83" s="30">
        <v>268</v>
      </c>
      <c r="E83" s="30">
        <v>6201</v>
      </c>
      <c r="F83" s="30">
        <v>3067</v>
      </c>
      <c r="G83" s="30">
        <v>244</v>
      </c>
      <c r="H83" s="30">
        <v>246</v>
      </c>
      <c r="I83" s="30">
        <v>7644</v>
      </c>
      <c r="J83" s="30">
        <v>2460</v>
      </c>
      <c r="K83" s="30">
        <v>441</v>
      </c>
      <c r="L83" s="30">
        <v>516</v>
      </c>
      <c r="M83" s="30">
        <v>13843</v>
      </c>
      <c r="N83" s="30">
        <v>5526</v>
      </c>
      <c r="O83" s="19">
        <v>75</v>
      </c>
      <c r="P83" s="27" t="s">
        <v>53</v>
      </c>
      <c r="Q83" s="18">
        <f t="shared" si="15"/>
        <v>57.758620689655174</v>
      </c>
      <c r="R83" s="18">
        <f t="shared" si="16"/>
        <v>33.092360811394045</v>
      </c>
      <c r="S83" s="18">
        <f t="shared" si="17"/>
        <v>50.204081632653065</v>
      </c>
      <c r="T83" s="18">
        <f t="shared" si="18"/>
        <v>24.346793349168646</v>
      </c>
      <c r="U83" s="18">
        <f t="shared" si="19"/>
        <v>53.918495297805649</v>
      </c>
      <c r="V83" s="18">
        <f t="shared" si="20"/>
        <v>28.530125458206413</v>
      </c>
      <c r="AF83" s="28">
        <v>75</v>
      </c>
      <c r="AG83" s="29" t="s">
        <v>53</v>
      </c>
      <c r="AH83" s="21">
        <f t="shared" si="14"/>
        <v>53.918495297805649</v>
      </c>
      <c r="AI83" s="21">
        <f t="shared" si="21"/>
        <v>53.919245297805645</v>
      </c>
      <c r="AJ83" s="20">
        <f t="shared" si="22"/>
        <v>16</v>
      </c>
      <c r="AK83" s="20" t="str">
        <f t="shared" si="11"/>
        <v>Port Phillip</v>
      </c>
      <c r="AL83" s="21">
        <f t="shared" si="12"/>
        <v>28.030303030303028</v>
      </c>
      <c r="AM83" s="20"/>
    </row>
    <row r="84" spans="1:39" x14ac:dyDescent="0.35">
      <c r="A84" s="19">
        <v>76</v>
      </c>
      <c r="B84" s="25" t="s">
        <v>54</v>
      </c>
      <c r="C84" s="30">
        <v>900</v>
      </c>
      <c r="D84" s="30">
        <v>741</v>
      </c>
      <c r="E84" s="30">
        <v>61483</v>
      </c>
      <c r="F84" s="30">
        <v>11465</v>
      </c>
      <c r="G84" s="30">
        <v>1394</v>
      </c>
      <c r="H84" s="30">
        <v>876</v>
      </c>
      <c r="I84" s="30">
        <v>63219</v>
      </c>
      <c r="J84" s="30">
        <v>10267</v>
      </c>
      <c r="K84" s="30">
        <v>2298</v>
      </c>
      <c r="L84" s="30">
        <v>1620</v>
      </c>
      <c r="M84" s="30">
        <v>124702</v>
      </c>
      <c r="N84" s="30">
        <v>21727</v>
      </c>
      <c r="O84" s="19">
        <v>76</v>
      </c>
      <c r="P84" s="27" t="s">
        <v>54</v>
      </c>
      <c r="Q84" s="18">
        <f t="shared" si="15"/>
        <v>45.155393053016454</v>
      </c>
      <c r="R84" s="18">
        <f t="shared" si="16"/>
        <v>15.716674891703681</v>
      </c>
      <c r="S84" s="18">
        <f t="shared" si="17"/>
        <v>38.590308370044049</v>
      </c>
      <c r="T84" s="18">
        <f t="shared" si="18"/>
        <v>13.971368696078166</v>
      </c>
      <c r="U84" s="18">
        <f t="shared" si="19"/>
        <v>41.347626339969374</v>
      </c>
      <c r="V84" s="18">
        <f t="shared" si="20"/>
        <v>14.837907791489391</v>
      </c>
      <c r="AF84" s="28">
        <v>76</v>
      </c>
      <c r="AG84" s="29" t="s">
        <v>54</v>
      </c>
      <c r="AH84" s="21">
        <f t="shared" si="14"/>
        <v>41.347626339969374</v>
      </c>
      <c r="AI84" s="21">
        <f t="shared" si="21"/>
        <v>41.348386339969373</v>
      </c>
      <c r="AJ84" s="20">
        <f t="shared" si="22"/>
        <v>58</v>
      </c>
      <c r="AK84" s="20" t="str">
        <f t="shared" si="11"/>
        <v>Boroondara</v>
      </c>
      <c r="AL84" s="21">
        <f t="shared" si="12"/>
        <v>27.279577995478522</v>
      </c>
      <c r="AM84" s="20"/>
    </row>
    <row r="85" spans="1:39" x14ac:dyDescent="0.35">
      <c r="A85" s="19">
        <v>77</v>
      </c>
      <c r="B85" s="25" t="s">
        <v>55</v>
      </c>
      <c r="C85" s="30">
        <v>317</v>
      </c>
      <c r="D85" s="30">
        <v>197</v>
      </c>
      <c r="E85" s="30">
        <v>26312</v>
      </c>
      <c r="F85" s="30">
        <v>1620</v>
      </c>
      <c r="G85" s="30">
        <v>416</v>
      </c>
      <c r="H85" s="30">
        <v>169</v>
      </c>
      <c r="I85" s="30">
        <v>26702</v>
      </c>
      <c r="J85" s="30">
        <v>1456</v>
      </c>
      <c r="K85" s="30">
        <v>733</v>
      </c>
      <c r="L85" s="30">
        <v>362</v>
      </c>
      <c r="M85" s="30">
        <v>53015</v>
      </c>
      <c r="N85" s="30">
        <v>3079</v>
      </c>
      <c r="O85" s="19">
        <v>77</v>
      </c>
      <c r="P85" s="27" t="s">
        <v>55</v>
      </c>
      <c r="Q85" s="18">
        <f t="shared" si="15"/>
        <v>38.326848249027243</v>
      </c>
      <c r="R85" s="18">
        <f t="shared" si="16"/>
        <v>5.7997995131032507</v>
      </c>
      <c r="S85" s="18">
        <f t="shared" si="17"/>
        <v>28.888888888888886</v>
      </c>
      <c r="T85" s="18">
        <f t="shared" si="18"/>
        <v>5.1708217913204058</v>
      </c>
      <c r="U85" s="18">
        <f t="shared" si="19"/>
        <v>33.059360730593603</v>
      </c>
      <c r="V85" s="18">
        <f t="shared" si="20"/>
        <v>5.4890006061254324</v>
      </c>
      <c r="AF85" s="28">
        <v>77</v>
      </c>
      <c r="AG85" s="29" t="s">
        <v>55</v>
      </c>
      <c r="AH85" s="21">
        <f t="shared" si="14"/>
        <v>33.059360730593603</v>
      </c>
      <c r="AI85" s="21">
        <f t="shared" si="21"/>
        <v>33.060130730593606</v>
      </c>
      <c r="AJ85" s="20">
        <f t="shared" si="22"/>
        <v>70</v>
      </c>
      <c r="AK85" s="20" t="str">
        <f t="shared" si="11"/>
        <v>Stonnington</v>
      </c>
      <c r="AL85" s="21">
        <f t="shared" si="12"/>
        <v>25</v>
      </c>
      <c r="AM85" s="20"/>
    </row>
    <row r="86" spans="1:39" x14ac:dyDescent="0.35">
      <c r="A86" s="19">
        <v>78</v>
      </c>
      <c r="B86" s="25" t="s">
        <v>98</v>
      </c>
      <c r="C86" s="30">
        <v>544</v>
      </c>
      <c r="D86" s="30">
        <v>589</v>
      </c>
      <c r="E86" s="30">
        <v>26770</v>
      </c>
      <c r="F86" s="30">
        <v>9865</v>
      </c>
      <c r="G86" s="30">
        <v>839</v>
      </c>
      <c r="H86" s="30">
        <v>474</v>
      </c>
      <c r="I86" s="30">
        <v>32393</v>
      </c>
      <c r="J86" s="30">
        <v>6124</v>
      </c>
      <c r="K86" s="30">
        <v>1376</v>
      </c>
      <c r="L86" s="30">
        <v>1058</v>
      </c>
      <c r="M86" s="30">
        <v>59167</v>
      </c>
      <c r="N86" s="30">
        <v>15988</v>
      </c>
      <c r="O86" s="19">
        <v>78</v>
      </c>
      <c r="P86" s="27" t="s">
        <v>98</v>
      </c>
      <c r="Q86" s="18">
        <f t="shared" si="15"/>
        <v>51.985878199470434</v>
      </c>
      <c r="R86" s="18">
        <f t="shared" si="16"/>
        <v>26.927801282926161</v>
      </c>
      <c r="S86" s="18">
        <f t="shared" si="17"/>
        <v>36.100533130236101</v>
      </c>
      <c r="T86" s="18">
        <f t="shared" si="18"/>
        <v>15.899472959991693</v>
      </c>
      <c r="U86" s="18">
        <f t="shared" si="19"/>
        <v>43.467543138866063</v>
      </c>
      <c r="V86" s="18">
        <f t="shared" si="20"/>
        <v>21.273368372031136</v>
      </c>
      <c r="AF86" s="28">
        <v>78</v>
      </c>
      <c r="AG86" s="29" t="s">
        <v>98</v>
      </c>
      <c r="AH86" s="21">
        <f t="shared" si="14"/>
        <v>43.467543138866063</v>
      </c>
      <c r="AI86" s="21">
        <f t="shared" si="21"/>
        <v>43.468323138866062</v>
      </c>
      <c r="AJ86" s="20">
        <f t="shared" si="22"/>
        <v>54</v>
      </c>
      <c r="AK86" s="20" t="str">
        <f t="shared" si="11"/>
        <v>Melbourne</v>
      </c>
      <c r="AL86" s="21">
        <f t="shared" si="12"/>
        <v>24.109362054681029</v>
      </c>
      <c r="AM86" s="20"/>
    </row>
    <row r="87" spans="1:39" x14ac:dyDescent="0.35">
      <c r="A87" s="19">
        <v>79</v>
      </c>
      <c r="B87" s="25" t="s">
        <v>105</v>
      </c>
      <c r="C87" s="30">
        <v>39</v>
      </c>
      <c r="D87" s="30">
        <v>64</v>
      </c>
      <c r="E87" s="30">
        <v>851</v>
      </c>
      <c r="F87" s="30">
        <v>442</v>
      </c>
      <c r="G87" s="30">
        <v>46</v>
      </c>
      <c r="H87" s="30">
        <v>64</v>
      </c>
      <c r="I87" s="30">
        <v>975</v>
      </c>
      <c r="J87" s="30">
        <v>319</v>
      </c>
      <c r="K87" s="30">
        <v>81</v>
      </c>
      <c r="L87" s="30">
        <v>130</v>
      </c>
      <c r="M87" s="30">
        <v>1827</v>
      </c>
      <c r="N87" s="30">
        <v>757</v>
      </c>
      <c r="O87" s="19">
        <v>79</v>
      </c>
      <c r="P87" s="27" t="s">
        <v>105</v>
      </c>
      <c r="Q87" s="18">
        <f t="shared" si="15"/>
        <v>62.135922330097081</v>
      </c>
      <c r="R87" s="18">
        <f t="shared" si="16"/>
        <v>34.184068058778031</v>
      </c>
      <c r="S87" s="18">
        <f t="shared" si="17"/>
        <v>58.18181818181818</v>
      </c>
      <c r="T87" s="18">
        <f t="shared" si="18"/>
        <v>24.652241112828438</v>
      </c>
      <c r="U87" s="18">
        <f t="shared" si="19"/>
        <v>61.611374407582943</v>
      </c>
      <c r="V87" s="18">
        <f t="shared" si="20"/>
        <v>29.295665634674922</v>
      </c>
      <c r="AF87" s="28">
        <v>79</v>
      </c>
      <c r="AG87" s="29" t="s">
        <v>105</v>
      </c>
      <c r="AH87" s="21">
        <f t="shared" si="14"/>
        <v>61.611374407582943</v>
      </c>
      <c r="AI87" s="21">
        <f t="shared" si="21"/>
        <v>61.612164407582945</v>
      </c>
      <c r="AJ87" s="20">
        <f t="shared" si="22"/>
        <v>2</v>
      </c>
      <c r="AK87" s="20" t="str">
        <f t="shared" si="11"/>
        <v>Queenscliffe</v>
      </c>
      <c r="AL87" s="21">
        <f t="shared" si="12"/>
        <v>13.636363636363635</v>
      </c>
      <c r="AM87" s="20"/>
    </row>
    <row r="88" spans="1:39" x14ac:dyDescent="0.35">
      <c r="A88" s="19">
        <v>80</v>
      </c>
      <c r="B88" s="25" t="s">
        <v>17</v>
      </c>
      <c r="C88" s="30">
        <v>24606</v>
      </c>
      <c r="D88" s="30">
        <v>23973</v>
      </c>
      <c r="E88" s="30">
        <v>1247916</v>
      </c>
      <c r="F88" s="30">
        <v>287689</v>
      </c>
      <c r="G88" s="30">
        <v>33615</v>
      </c>
      <c r="H88" s="30">
        <v>22899</v>
      </c>
      <c r="I88" s="30">
        <v>1387436</v>
      </c>
      <c r="J88" s="30">
        <v>222809</v>
      </c>
      <c r="K88" s="30">
        <v>58218</v>
      </c>
      <c r="L88" s="30">
        <v>46866</v>
      </c>
      <c r="M88" s="30">
        <v>2635352</v>
      </c>
      <c r="N88" s="30">
        <v>510499</v>
      </c>
      <c r="O88" s="19">
        <v>80</v>
      </c>
      <c r="P88" s="27" t="s">
        <v>17</v>
      </c>
      <c r="Q88" s="18">
        <f t="shared" si="15"/>
        <v>49.348483912801825</v>
      </c>
      <c r="R88" s="18">
        <f t="shared" si="16"/>
        <v>18.734570413615479</v>
      </c>
      <c r="S88" s="18">
        <f t="shared" si="17"/>
        <v>40.519163393141525</v>
      </c>
      <c r="T88" s="18">
        <f t="shared" si="18"/>
        <v>13.836962698222941</v>
      </c>
      <c r="U88" s="18">
        <f t="shared" si="19"/>
        <v>44.598606828822653</v>
      </c>
      <c r="V88" s="18">
        <f t="shared" si="20"/>
        <v>16.227691648460148</v>
      </c>
      <c r="AF88" s="20"/>
      <c r="AG88" s="20"/>
      <c r="AH88" s="21"/>
      <c r="AI88" s="21"/>
      <c r="AJ88" s="20"/>
      <c r="AK88" s="20"/>
      <c r="AL88" s="21"/>
      <c r="AM88" s="20"/>
    </row>
    <row r="89" spans="1:39" x14ac:dyDescent="0.35">
      <c r="AF89" s="20"/>
      <c r="AG89" s="20"/>
      <c r="AH89" s="21"/>
      <c r="AI89" s="21"/>
      <c r="AJ89" s="20"/>
      <c r="AK89" s="20"/>
      <c r="AL89" s="21"/>
      <c r="AM89" s="20"/>
    </row>
    <row r="90" spans="1:39" x14ac:dyDescent="0.35">
      <c r="AF90" s="20"/>
      <c r="AG90" s="20"/>
      <c r="AH90" s="21"/>
      <c r="AI90" s="21"/>
      <c r="AJ90" s="20"/>
      <c r="AK90" s="20"/>
      <c r="AL90" s="21"/>
      <c r="AM90" s="20"/>
    </row>
    <row r="91" spans="1:39" x14ac:dyDescent="0.35">
      <c r="B91" s="31"/>
      <c r="AF91" s="20"/>
      <c r="AG91" s="20"/>
      <c r="AH91" s="21"/>
      <c r="AI91" s="21"/>
      <c r="AJ91" s="20"/>
      <c r="AK91" s="20"/>
      <c r="AL91" s="21"/>
      <c r="AM91" s="20"/>
    </row>
  </sheetData>
  <sheetProtection sheet="1" objects="1" scenarios="1"/>
  <mergeCells count="17">
    <mergeCell ref="G6:J6"/>
    <mergeCell ref="C7:D7"/>
    <mergeCell ref="E7:F7"/>
    <mergeCell ref="W1:AM1"/>
    <mergeCell ref="U7:V7"/>
    <mergeCell ref="S7:T7"/>
    <mergeCell ref="Q7:R7"/>
    <mergeCell ref="G7:H7"/>
    <mergeCell ref="I7:J7"/>
    <mergeCell ref="K7:L7"/>
    <mergeCell ref="M7:N7"/>
    <mergeCell ref="W2:AM2"/>
    <mergeCell ref="W6:AD6"/>
    <mergeCell ref="AE6:AL6"/>
    <mergeCell ref="C6:F6"/>
    <mergeCell ref="C5:N5"/>
    <mergeCell ref="K6:N6"/>
  </mergeCells>
  <phoneticPr fontId="3" type="noConversion"/>
  <pageMargins left="0.39370078740157483" right="0.39370078740157483" top="0.39370078740157483" bottom="0.39370078740157483" header="0.51181102362204722" footer="0.51181102362204722"/>
  <pageSetup scale="5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25</xdr:col>
                    <xdr:colOff>885825</xdr:colOff>
                    <xdr:row>2</xdr:row>
                    <xdr:rowOff>114300</xdr:rowOff>
                  </from>
                  <to>
                    <xdr:col>27</xdr:col>
                    <xdr:colOff>200025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371475</xdr:colOff>
                    <xdr:row>2</xdr:row>
                    <xdr:rowOff>133350</xdr:rowOff>
                  </from>
                  <to>
                    <xdr:col>37</xdr:col>
                    <xdr:colOff>9525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Early School Leaving</vt:lpstr>
      <vt:lpstr>template_rse</vt:lpstr>
      <vt:lpstr>format</vt:lpstr>
      <vt:lpstr>'Early School Leaving'!Print_Area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2018-06-24T23:16:03Z</cp:lastPrinted>
  <dcterms:created xsi:type="dcterms:W3CDTF">2008-05-21T05:29:44Z</dcterms:created>
  <dcterms:modified xsi:type="dcterms:W3CDTF">2022-10-24T07:14:03Z</dcterms:modified>
</cp:coreProperties>
</file>